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5" windowWidth="15045" windowHeight="8760"/>
  </bookViews>
  <sheets>
    <sheet name="Delningstal" sheetId="1" r:id="rId1"/>
    <sheet name="SCB" sheetId="2" r:id="rId2"/>
  </sheets>
  <definedNames>
    <definedName name="förskottsränta">Delningstal!$F$16</definedName>
  </definedNames>
  <calcPr calcId="145621"/>
</workbook>
</file>

<file path=xl/calcChain.xml><?xml version="1.0" encoding="utf-8"?>
<calcChain xmlns="http://schemas.openxmlformats.org/spreadsheetml/2006/main">
  <c r="E26" i="1" l="1"/>
  <c r="E27" i="1"/>
  <c r="E28" i="1"/>
  <c r="E29" i="1"/>
  <c r="J65" i="1" l="1"/>
  <c r="J66" i="1"/>
  <c r="J67" i="1"/>
  <c r="J68" i="1"/>
  <c r="J69" i="1"/>
  <c r="J76" i="1" l="1"/>
  <c r="J75" i="1"/>
  <c r="J74" i="1"/>
  <c r="J73" i="1"/>
  <c r="J72" i="1"/>
  <c r="J71" i="1"/>
  <c r="J70" i="1"/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L67" i="1"/>
  <c r="L68" i="1"/>
  <c r="L69" i="1"/>
  <c r="L70" i="1"/>
  <c r="L71" i="1"/>
  <c r="L72" i="1"/>
  <c r="L73" i="1"/>
  <c r="L74" i="1"/>
  <c r="L75" i="1"/>
  <c r="L76" i="1"/>
  <c r="L66" i="1"/>
  <c r="L65" i="1"/>
  <c r="D65" i="1" l="1"/>
  <c r="E65" i="1" s="1"/>
  <c r="D69" i="1"/>
  <c r="E69" i="1" s="1"/>
  <c r="D68" i="1"/>
  <c r="E68" i="1" s="1"/>
  <c r="D66" i="1"/>
  <c r="E66" i="1" s="1"/>
  <c r="D67" i="1"/>
  <c r="E67" i="1" s="1"/>
  <c r="D113" i="1"/>
  <c r="E113" i="1" s="1"/>
  <c r="D88" i="1"/>
  <c r="E88" i="1" s="1"/>
  <c r="D114" i="1"/>
  <c r="E114" i="1" s="1"/>
  <c r="J77" i="1"/>
  <c r="L77" i="1"/>
  <c r="D71" i="1"/>
  <c r="E71" i="1" s="1"/>
  <c r="D79" i="1"/>
  <c r="E79" i="1" s="1"/>
  <c r="D96" i="1"/>
  <c r="E96" i="1" s="1"/>
  <c r="D83" i="1"/>
  <c r="E83" i="1" s="1"/>
  <c r="D75" i="1"/>
  <c r="E75" i="1" s="1"/>
  <c r="D105" i="1"/>
  <c r="E105" i="1" s="1"/>
  <c r="D101" i="1"/>
  <c r="E101" i="1" s="1"/>
  <c r="D109" i="1"/>
  <c r="E109" i="1" s="1"/>
  <c r="D94" i="1"/>
  <c r="E94" i="1" s="1"/>
  <c r="D86" i="1"/>
  <c r="E86" i="1" s="1"/>
  <c r="D78" i="1"/>
  <c r="E78" i="1" s="1"/>
  <c r="D111" i="1"/>
  <c r="E111" i="1" s="1"/>
  <c r="D107" i="1"/>
  <c r="E107" i="1" s="1"/>
  <c r="D98" i="1"/>
  <c r="E98" i="1" s="1"/>
  <c r="D90" i="1"/>
  <c r="E90" i="1" s="1"/>
  <c r="D82" i="1"/>
  <c r="E82" i="1" s="1"/>
  <c r="D74" i="1"/>
  <c r="E74" i="1" s="1"/>
  <c r="D73" i="1"/>
  <c r="E73" i="1" s="1"/>
  <c r="D77" i="1"/>
  <c r="E77" i="1" s="1"/>
  <c r="D81" i="1"/>
  <c r="E81" i="1" s="1"/>
  <c r="D85" i="1"/>
  <c r="E85" i="1" s="1"/>
  <c r="D92" i="1"/>
  <c r="E92" i="1" s="1"/>
  <c r="D100" i="1"/>
  <c r="E100" i="1" s="1"/>
  <c r="D106" i="1"/>
  <c r="E106" i="1" s="1"/>
  <c r="D99" i="1"/>
  <c r="E99" i="1" s="1"/>
  <c r="D97" i="1"/>
  <c r="E97" i="1" s="1"/>
  <c r="D95" i="1"/>
  <c r="E95" i="1" s="1"/>
  <c r="D93" i="1"/>
  <c r="E93" i="1" s="1"/>
  <c r="D91" i="1"/>
  <c r="E91" i="1" s="1"/>
  <c r="D89" i="1"/>
  <c r="E89" i="1" s="1"/>
  <c r="D87" i="1"/>
  <c r="E87" i="1" s="1"/>
  <c r="D110" i="1"/>
  <c r="E110" i="1" s="1"/>
  <c r="D102" i="1"/>
  <c r="E102" i="1" s="1"/>
  <c r="D70" i="1"/>
  <c r="E70" i="1" s="1"/>
  <c r="D72" i="1"/>
  <c r="E72" i="1" s="1"/>
  <c r="D76" i="1"/>
  <c r="E76" i="1" s="1"/>
  <c r="D80" i="1"/>
  <c r="E80" i="1" s="1"/>
  <c r="D84" i="1"/>
  <c r="E84" i="1" s="1"/>
  <c r="D103" i="1"/>
  <c r="E103" i="1" s="1"/>
  <c r="D112" i="1"/>
  <c r="E112" i="1" s="1"/>
  <c r="D108" i="1"/>
  <c r="E108" i="1" s="1"/>
  <c r="D104" i="1"/>
  <c r="E104" i="1" s="1"/>
  <c r="K81" i="1" l="1"/>
  <c r="K79" i="1"/>
  <c r="F69" i="1" l="1"/>
  <c r="G69" i="1" s="1"/>
  <c r="E30" i="1" s="1"/>
  <c r="F66" i="1"/>
  <c r="G66" i="1" s="1"/>
  <c r="F68" i="1"/>
  <c r="G68" i="1" s="1"/>
  <c r="F67" i="1"/>
  <c r="G67" i="1" s="1"/>
  <c r="F65" i="1"/>
  <c r="G65" i="1" s="1"/>
  <c r="H26" i="1" s="1"/>
  <c r="F81" i="1"/>
  <c r="G81" i="1" s="1"/>
  <c r="E42" i="1" s="1"/>
  <c r="F109" i="1"/>
  <c r="G109" i="1" s="1"/>
  <c r="F71" i="1"/>
  <c r="G71" i="1" s="1"/>
  <c r="E32" i="1" s="1"/>
  <c r="F93" i="1"/>
  <c r="G93" i="1" s="1"/>
  <c r="F101" i="1"/>
  <c r="G101" i="1" s="1"/>
  <c r="F107" i="1"/>
  <c r="G107" i="1" s="1"/>
  <c r="F111" i="1"/>
  <c r="G111" i="1" s="1"/>
  <c r="F86" i="1"/>
  <c r="G86" i="1" s="1"/>
  <c r="F91" i="1"/>
  <c r="G91" i="1" s="1"/>
  <c r="F87" i="1"/>
  <c r="G87" i="1" s="1"/>
  <c r="F76" i="1"/>
  <c r="G76" i="1" s="1"/>
  <c r="E37" i="1" s="1"/>
  <c r="F105" i="1"/>
  <c r="G105" i="1" s="1"/>
  <c r="F113" i="1"/>
  <c r="G113" i="1" s="1"/>
  <c r="F73" i="1"/>
  <c r="G73" i="1" s="1"/>
  <c r="E34" i="1" s="1"/>
  <c r="F102" i="1"/>
  <c r="G102" i="1" s="1"/>
  <c r="F99" i="1"/>
  <c r="G99" i="1" s="1"/>
  <c r="F106" i="1"/>
  <c r="G106" i="1" s="1"/>
  <c r="F97" i="1"/>
  <c r="G97" i="1" s="1"/>
  <c r="F78" i="1"/>
  <c r="G78" i="1" s="1"/>
  <c r="E39" i="1" s="1"/>
  <c r="F114" i="1"/>
  <c r="G114" i="1" s="1"/>
  <c r="F103" i="1"/>
  <c r="G103" i="1" s="1"/>
  <c r="F95" i="1"/>
  <c r="G95" i="1" s="1"/>
  <c r="F70" i="1"/>
  <c r="G70" i="1" s="1"/>
  <c r="E31" i="1" s="1"/>
  <c r="F94" i="1"/>
  <c r="G94" i="1" s="1"/>
  <c r="F89" i="1"/>
  <c r="G89" i="1" s="1"/>
  <c r="F85" i="1"/>
  <c r="G85" i="1" s="1"/>
  <c r="F77" i="1"/>
  <c r="G77" i="1" s="1"/>
  <c r="E38" i="1" s="1"/>
  <c r="F82" i="1"/>
  <c r="G82" i="1" s="1"/>
  <c r="E43" i="1" s="1"/>
  <c r="F74" i="1"/>
  <c r="G74" i="1" s="1"/>
  <c r="E35" i="1" s="1"/>
  <c r="F104" i="1"/>
  <c r="G104" i="1" s="1"/>
  <c r="F110" i="1"/>
  <c r="G110" i="1" s="1"/>
  <c r="F98" i="1"/>
  <c r="G98" i="1" s="1"/>
  <c r="F90" i="1"/>
  <c r="G90" i="1" s="1"/>
  <c r="F79" i="1"/>
  <c r="G79" i="1" s="1"/>
  <c r="E40" i="1" s="1"/>
  <c r="F84" i="1"/>
  <c r="G84" i="1" s="1"/>
  <c r="E45" i="1" s="1"/>
  <c r="F108" i="1"/>
  <c r="G108" i="1" s="1"/>
  <c r="F112" i="1"/>
  <c r="G112" i="1" s="1"/>
  <c r="F100" i="1"/>
  <c r="G100" i="1" s="1"/>
  <c r="F96" i="1"/>
  <c r="G96" i="1" s="1"/>
  <c r="F92" i="1"/>
  <c r="G92" i="1" s="1"/>
  <c r="F88" i="1"/>
  <c r="G88" i="1" s="1"/>
  <c r="F83" i="1"/>
  <c r="G83" i="1" s="1"/>
  <c r="E44" i="1" s="1"/>
  <c r="F75" i="1"/>
  <c r="G75" i="1" s="1"/>
  <c r="E36" i="1" s="1"/>
  <c r="F80" i="1"/>
  <c r="G80" i="1" s="1"/>
  <c r="E41" i="1" s="1"/>
  <c r="F72" i="1"/>
  <c r="G72" i="1" s="1"/>
  <c r="E33" i="1" s="1"/>
  <c r="H28" i="1" l="1"/>
  <c r="H29" i="1"/>
  <c r="H27" i="1"/>
</calcChain>
</file>

<file path=xl/sharedStrings.xml><?xml version="1.0" encoding="utf-8"?>
<sst xmlns="http://schemas.openxmlformats.org/spreadsheetml/2006/main" count="175" uniqueCount="153">
  <si>
    <t>SCB livslängdstabell för män+kvinnor</t>
  </si>
  <si>
    <t>åren</t>
  </si>
  <si>
    <t>PRELIMINÄRA DELNINGSTAL FÖR</t>
  </si>
  <si>
    <t>Ålder</t>
  </si>
  <si>
    <t>Delningstal</t>
  </si>
  <si>
    <t>61 år</t>
  </si>
  <si>
    <t>62 år</t>
  </si>
  <si>
    <t>63 år</t>
  </si>
  <si>
    <t>64 år</t>
  </si>
  <si>
    <t>65 år</t>
  </si>
  <si>
    <t xml:space="preserve">DEFINITIVA DELNINGSTAL FÖR </t>
  </si>
  <si>
    <t>FÖDELSEÅRGÅNG</t>
  </si>
  <si>
    <t>A=</t>
  </si>
  <si>
    <t>B=</t>
  </si>
  <si>
    <t>(A-B/12)/12=</t>
  </si>
  <si>
    <t>66 år</t>
  </si>
  <si>
    <t>67 år</t>
  </si>
  <si>
    <t>68 år</t>
  </si>
  <si>
    <t>69 år</t>
  </si>
  <si>
    <t>70 år</t>
  </si>
  <si>
    <t>71 år</t>
  </si>
  <si>
    <t>72 år</t>
  </si>
  <si>
    <t>73 år</t>
  </si>
  <si>
    <t>74 år</t>
  </si>
  <si>
    <t>75 år</t>
  </si>
  <si>
    <t>76 år</t>
  </si>
  <si>
    <t>77 år</t>
  </si>
  <si>
    <t>78 år</t>
  </si>
  <si>
    <t>79 år</t>
  </si>
  <si>
    <t>80 år</t>
  </si>
  <si>
    <t>Sn</t>
  </si>
  <si>
    <t>Dn</t>
  </si>
  <si>
    <t>Antal döda</t>
  </si>
  <si>
    <t>Kvarlevande av</t>
  </si>
  <si>
    <t>Återstående</t>
  </si>
  <si>
    <t>Risktid</t>
  </si>
  <si>
    <t>totalt</t>
  </si>
  <si>
    <t>därav efter födelsedagen</t>
  </si>
  <si>
    <t>Dödsrisker</t>
  </si>
  <si>
    <t>100 000 levande födda</t>
  </si>
  <si>
    <t>medellivslängd</t>
  </si>
  <si>
    <t>X</t>
  </si>
  <si>
    <t>Livslängdstabell år t-5 -- t-1, båda könen</t>
  </si>
  <si>
    <t xml:space="preserve">Förskottsränta </t>
  </si>
  <si>
    <t>(A+förskottsränta*B/12)/12=</t>
  </si>
  <si>
    <t>Ln*(1+förskottsränta)^(61-n)</t>
  </si>
  <si>
    <t>Summa från n+1</t>
  </si>
  <si>
    <t>Celler med orange färg innehåller input till beräkningarna</t>
  </si>
  <si>
    <t>Pension fr.o.m. den månad personen fyller år</t>
  </si>
  <si>
    <t>Antal överlevande</t>
  </si>
  <si>
    <t>För åldrar över 91 år är dödligheten utjämnade av SCB och är därför inte lika med det faktiska utfallet</t>
  </si>
  <si>
    <t>http://www.pensionsmyndigheten.se/download/18.c10f85e14bab3c830aa886c/1429282851679/Orange+rapport+2014.pdf</t>
  </si>
  <si>
    <t xml:space="preserve">I det här arket beräknas delningstalen i inkomstpensionsen. Beräkningen beskrivs på sidan 98 i Orange Rapport 2014: </t>
  </si>
  <si>
    <t>2.42</t>
  </si>
  <si>
    <t>0.20</t>
  </si>
  <si>
    <t>0.09</t>
  </si>
  <si>
    <t>0.12</t>
  </si>
  <si>
    <t>0.10</t>
  </si>
  <si>
    <t>0.06</t>
  </si>
  <si>
    <t>0.07</t>
  </si>
  <si>
    <t>0.08</t>
  </si>
  <si>
    <t>0.05</t>
  </si>
  <si>
    <t>0.11</t>
  </si>
  <si>
    <t>0.14</t>
  </si>
  <si>
    <t>0.26</t>
  </si>
  <si>
    <t>0.30</t>
  </si>
  <si>
    <t>0.35</t>
  </si>
  <si>
    <t>0.37</t>
  </si>
  <si>
    <t>0.44</t>
  </si>
  <si>
    <t>0.45</t>
  </si>
  <si>
    <t>0.50</t>
  </si>
  <si>
    <t>0.48</t>
  </si>
  <si>
    <t>0.49</t>
  </si>
  <si>
    <t>0.53</t>
  </si>
  <si>
    <t>0.47</t>
  </si>
  <si>
    <t>0.55</t>
  </si>
  <si>
    <t>0.54</t>
  </si>
  <si>
    <t>0.57</t>
  </si>
  <si>
    <t>0.58</t>
  </si>
  <si>
    <t>0.64</t>
  </si>
  <si>
    <t>0.71</t>
  </si>
  <si>
    <t>0.75</t>
  </si>
  <si>
    <t>0.84</t>
  </si>
  <si>
    <t>0.89</t>
  </si>
  <si>
    <t>0.95</t>
  </si>
  <si>
    <t>1.07</t>
  </si>
  <si>
    <t>1.21</t>
  </si>
  <si>
    <t>1.38</t>
  </si>
  <si>
    <t>1.56</t>
  </si>
  <si>
    <t>1.67</t>
  </si>
  <si>
    <t>1.89</t>
  </si>
  <si>
    <t>2.17</t>
  </si>
  <si>
    <t>2.29</t>
  </si>
  <si>
    <t>2.46</t>
  </si>
  <si>
    <t>2.97</t>
  </si>
  <si>
    <t>3.13</t>
  </si>
  <si>
    <t>3.47</t>
  </si>
  <si>
    <t>3.79</t>
  </si>
  <si>
    <t>4.08</t>
  </si>
  <si>
    <t>4.55</t>
  </si>
  <si>
    <t>5.16</t>
  </si>
  <si>
    <t>5.63</t>
  </si>
  <si>
    <t>6.30</t>
  </si>
  <si>
    <t>6.71</t>
  </si>
  <si>
    <t>7.55</t>
  </si>
  <si>
    <t>8.48</t>
  </si>
  <si>
    <t>9.33</t>
  </si>
  <si>
    <t>10.34</t>
  </si>
  <si>
    <t>11.11</t>
  </si>
  <si>
    <t>12.31</t>
  </si>
  <si>
    <t>13.64</t>
  </si>
  <si>
    <t>14.94</t>
  </si>
  <si>
    <t>16.33</t>
  </si>
  <si>
    <t>17.85</t>
  </si>
  <si>
    <t>20.28</t>
  </si>
  <si>
    <t>22.94</t>
  </si>
  <si>
    <t>25.37</t>
  </si>
  <si>
    <t>28.82</t>
  </si>
  <si>
    <t>32.01</t>
  </si>
  <si>
    <t>36.07</t>
  </si>
  <si>
    <t>40.18</t>
  </si>
  <si>
    <t>45.93</t>
  </si>
  <si>
    <t>51.51</t>
  </si>
  <si>
    <t>58.43</t>
  </si>
  <si>
    <t>66.92</t>
  </si>
  <si>
    <t>75.56</t>
  </si>
  <si>
    <t>85.32</t>
  </si>
  <si>
    <t>96.19</t>
  </si>
  <si>
    <t>109.73</t>
  </si>
  <si>
    <t>123.03</t>
  </si>
  <si>
    <t>140.47</t>
  </si>
  <si>
    <t>156.03</t>
  </si>
  <si>
    <t>174.18</t>
  </si>
  <si>
    <t>192.78</t>
  </si>
  <si>
    <t>212.55</t>
  </si>
  <si>
    <t>234.14</t>
  </si>
  <si>
    <t>252.62</t>
  </si>
  <si>
    <t>275.28</t>
  </si>
  <si>
    <t>299.23</t>
  </si>
  <si>
    <t>324.47</t>
  </si>
  <si>
    <t>350.94</t>
  </si>
  <si>
    <t>378.62</t>
  </si>
  <si>
    <t>407.45</t>
  </si>
  <si>
    <t>437.37</t>
  </si>
  <si>
    <t>468.31</t>
  </si>
  <si>
    <t>500.17</t>
  </si>
  <si>
    <t>532.85</t>
  </si>
  <si>
    <t>566.24</t>
  </si>
  <si>
    <t>600.17</t>
  </si>
  <si>
    <t>634.46</t>
  </si>
  <si>
    <t>668.88</t>
  </si>
  <si>
    <t>703.19</t>
  </si>
  <si>
    <t>2010-2014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</si>
</sst>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0" fillId="2" borderId="0" xfId="0" applyFill="1" applyProtection="1">
      <protection locked="0"/>
    </xf>
    <xf numFmtId="0" fontId="2" fillId="2" borderId="0" xfId="0" applyFont="1" applyFill="1"/>
    <xf numFmtId="0" fontId="4" fillId="2" borderId="0" xfId="0" applyFont="1" applyFill="1" applyAlignment="1">
      <alignment horizontal="right"/>
    </xf>
    <xf numFmtId="2" fontId="0" fillId="2" borderId="0" xfId="0" applyNumberFormat="1" applyFill="1"/>
    <xf numFmtId="3" fontId="0" fillId="2" borderId="0" xfId="0" applyNumberFormat="1" applyFill="1"/>
    <xf numFmtId="0" fontId="0" fillId="2" borderId="2" xfId="0" applyFill="1" applyBorder="1"/>
    <xf numFmtId="0" fontId="2" fillId="2" borderId="2" xfId="0" applyFont="1" applyFill="1" applyBorder="1"/>
    <xf numFmtId="0" fontId="3" fillId="2" borderId="2" xfId="0" applyFont="1" applyFill="1" applyBorder="1"/>
    <xf numFmtId="165" fontId="0" fillId="2" borderId="2" xfId="0" applyNumberFormat="1" applyFill="1" applyBorder="1"/>
    <xf numFmtId="0" fontId="5" fillId="2" borderId="2" xfId="0" applyFont="1" applyFill="1" applyBorder="1"/>
    <xf numFmtId="0" fontId="4" fillId="2" borderId="2" xfId="0" applyFont="1" applyFill="1" applyBorder="1"/>
    <xf numFmtId="165" fontId="5" fillId="2" borderId="2" xfId="0" applyNumberFormat="1" applyFont="1" applyFill="1" applyBorder="1"/>
    <xf numFmtId="165" fontId="4" fillId="2" borderId="2" xfId="0" applyNumberFormat="1" applyFont="1" applyFill="1" applyBorder="1"/>
    <xf numFmtId="0" fontId="1" fillId="2" borderId="0" xfId="0" applyFont="1" applyFill="1" applyProtection="1">
      <protection locked="0"/>
    </xf>
    <xf numFmtId="0" fontId="2" fillId="2" borderId="2" xfId="0" applyFont="1" applyFill="1" applyBorder="1" applyAlignment="1">
      <alignment wrapText="1"/>
    </xf>
    <xf numFmtId="165" fontId="2" fillId="2" borderId="2" xfId="0" applyNumberFormat="1" applyFont="1" applyFill="1" applyBorder="1"/>
    <xf numFmtId="2" fontId="0" fillId="2" borderId="2" xfId="0" applyNumberFormat="1" applyFill="1" applyBorder="1"/>
    <xf numFmtId="4" fontId="0" fillId="2" borderId="2" xfId="0" applyNumberFormat="1" applyFill="1" applyBorder="1"/>
    <xf numFmtId="4" fontId="2" fillId="2" borderId="2" xfId="0" applyNumberFormat="1" applyFont="1" applyFill="1" applyBorder="1"/>
    <xf numFmtId="2" fontId="2" fillId="4" borderId="2" xfId="0" applyNumberFormat="1" applyFont="1" applyFill="1" applyBorder="1"/>
    <xf numFmtId="164" fontId="0" fillId="2" borderId="0" xfId="0" applyNumberFormat="1" applyFill="1"/>
    <xf numFmtId="0" fontId="0" fillId="2" borderId="1" xfId="0" applyFill="1" applyBorder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2" fontId="2" fillId="4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Protection="1">
      <protection locked="0"/>
    </xf>
    <xf numFmtId="10" fontId="0" fillId="3" borderId="2" xfId="1" applyNumberFormat="1" applyFont="1" applyFill="1" applyBorder="1" applyProtection="1">
      <protection locked="0"/>
    </xf>
    <xf numFmtId="0" fontId="0" fillId="3" borderId="2" xfId="0" applyFill="1" applyBorder="1"/>
    <xf numFmtId="3" fontId="0" fillId="3" borderId="2" xfId="0" applyNumberFormat="1" applyFill="1" applyBorder="1"/>
    <xf numFmtId="2" fontId="0" fillId="3" borderId="2" xfId="0" applyNumberFormat="1" applyFill="1" applyBorder="1" applyAlignment="1">
      <alignment horizontal="right"/>
    </xf>
    <xf numFmtId="2" fontId="7" fillId="3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0" fillId="2" borderId="0" xfId="0" applyFill="1" applyBorder="1" applyAlignment="1">
      <alignment vertical="top"/>
    </xf>
    <xf numFmtId="0" fontId="8" fillId="2" borderId="0" xfId="2" applyFill="1" applyBorder="1" applyAlignment="1">
      <alignment vertical="top"/>
    </xf>
    <xf numFmtId="164" fontId="3" fillId="2" borderId="5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left" vertical="top" wrapText="1"/>
    </xf>
    <xf numFmtId="164" fontId="3" fillId="2" borderId="7" xfId="0" applyNumberFormat="1" applyFont="1" applyFill="1" applyBorder="1" applyAlignment="1">
      <alignment horizontal="left" vertical="top" wrapText="1"/>
    </xf>
    <xf numFmtId="164" fontId="3" fillId="2" borderId="8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164" fontId="3" fillId="2" borderId="9" xfId="0" applyNumberFormat="1" applyFont="1" applyFill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left" vertical="top" wrapText="1"/>
    </xf>
    <xf numFmtId="164" fontId="3" fillId="2" borderId="11" xfId="0" applyNumberFormat="1" applyFont="1" applyFill="1" applyBorder="1" applyAlignment="1">
      <alignment horizontal="left" vertical="top" wrapText="1"/>
    </xf>
    <xf numFmtId="164" fontId="3" fillId="2" borderId="12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nsionsmyndigheten.se/download/18.c10f85e14bab3c830aa886c/1429282851679/Orange+rapport+201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7"/>
  <sheetViews>
    <sheetView tabSelected="1" workbookViewId="0"/>
  </sheetViews>
  <sheetFormatPr defaultColWidth="0" defaultRowHeight="12.75" zeroHeight="1" x14ac:dyDescent="0.2"/>
  <cols>
    <col min="1" max="1" width="9.140625" style="1" customWidth="1"/>
    <col min="2" max="2" width="15.42578125" style="1" bestFit="1" customWidth="1"/>
    <col min="3" max="3" width="16" style="1" customWidth="1"/>
    <col min="4" max="4" width="19.85546875" style="1" customWidth="1"/>
    <col min="5" max="5" width="15.42578125" style="1" customWidth="1"/>
    <col min="6" max="6" width="16" style="2" bestFit="1" customWidth="1"/>
    <col min="7" max="7" width="17.5703125" style="1" customWidth="1"/>
    <col min="8" max="8" width="17.140625" style="1" customWidth="1"/>
    <col min="9" max="13" width="9.140625" style="1" customWidth="1"/>
    <col min="14" max="16384" width="9.140625" style="1" hidden="1"/>
  </cols>
  <sheetData>
    <row r="1" spans="1:11" x14ac:dyDescent="0.2">
      <c r="A1" s="1" t="s">
        <v>0</v>
      </c>
      <c r="F1" s="1"/>
    </row>
    <row r="2" spans="1:11" x14ac:dyDescent="0.2">
      <c r="A2" s="1" t="s">
        <v>1</v>
      </c>
      <c r="B2" s="16" t="s">
        <v>152</v>
      </c>
      <c r="C2" s="3"/>
      <c r="D2" s="50" t="s">
        <v>52</v>
      </c>
      <c r="E2" s="50"/>
      <c r="F2" s="50"/>
      <c r="G2" s="50"/>
      <c r="H2" s="50"/>
      <c r="I2" s="50"/>
      <c r="J2" s="50"/>
      <c r="K2" s="50"/>
    </row>
    <row r="3" spans="1:11" x14ac:dyDescent="0.2">
      <c r="A3" s="8" t="s">
        <v>3</v>
      </c>
      <c r="B3" s="36" t="s">
        <v>49</v>
      </c>
      <c r="D3" s="50"/>
      <c r="E3" s="50"/>
      <c r="F3" s="50"/>
      <c r="G3" s="50"/>
      <c r="H3" s="50"/>
      <c r="I3" s="50"/>
      <c r="J3" s="50"/>
      <c r="K3" s="50"/>
    </row>
    <row r="4" spans="1:11" ht="12.75" customHeight="1" x14ac:dyDescent="0.2">
      <c r="A4" s="8">
        <v>0</v>
      </c>
      <c r="B4" s="30">
        <f>SCB!F5</f>
        <v>100000</v>
      </c>
      <c r="D4" s="50"/>
      <c r="E4" s="50"/>
      <c r="F4" s="50"/>
      <c r="G4" s="50"/>
      <c r="H4" s="50"/>
      <c r="I4" s="50"/>
      <c r="J4" s="50"/>
      <c r="K4" s="50"/>
    </row>
    <row r="5" spans="1:11" ht="12.75" customHeight="1" x14ac:dyDescent="0.2">
      <c r="A5" s="8">
        <v>1</v>
      </c>
      <c r="B5" s="30">
        <f>SCB!F6</f>
        <v>99758</v>
      </c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8">
        <v>2</v>
      </c>
      <c r="B6" s="30">
        <f>SCB!F7</f>
        <v>99738</v>
      </c>
      <c r="D6" s="38" t="s">
        <v>51</v>
      </c>
      <c r="F6" s="1"/>
    </row>
    <row r="7" spans="1:11" x14ac:dyDescent="0.2">
      <c r="A7" s="8">
        <v>3</v>
      </c>
      <c r="B7" s="30">
        <f>SCB!F8</f>
        <v>99729</v>
      </c>
      <c r="F7" s="1"/>
    </row>
    <row r="8" spans="1:11" ht="12.75" customHeight="1" x14ac:dyDescent="0.2">
      <c r="A8" s="8">
        <v>4</v>
      </c>
      <c r="B8" s="30">
        <f>SCB!F9</f>
        <v>99717</v>
      </c>
      <c r="F8" s="1"/>
    </row>
    <row r="9" spans="1:11" x14ac:dyDescent="0.2">
      <c r="A9" s="8">
        <v>5</v>
      </c>
      <c r="B9" s="30">
        <f>SCB!F10</f>
        <v>99707</v>
      </c>
      <c r="E9" s="37"/>
      <c r="F9" s="37"/>
      <c r="G9" s="37"/>
      <c r="H9" s="37"/>
      <c r="I9" s="37"/>
    </row>
    <row r="10" spans="1:11" x14ac:dyDescent="0.2">
      <c r="A10" s="8">
        <v>6</v>
      </c>
      <c r="B10" s="30">
        <f>SCB!F11</f>
        <v>99701</v>
      </c>
      <c r="D10" s="37"/>
      <c r="E10" s="37"/>
      <c r="F10" s="37"/>
      <c r="G10" s="37"/>
      <c r="H10" s="37"/>
      <c r="I10" s="37"/>
    </row>
    <row r="11" spans="1:11" x14ac:dyDescent="0.2">
      <c r="A11" s="8">
        <v>7</v>
      </c>
      <c r="B11" s="30">
        <f>SCB!F12</f>
        <v>99694</v>
      </c>
      <c r="D11" s="37"/>
      <c r="E11" s="37"/>
      <c r="F11" s="37"/>
      <c r="G11" s="37"/>
      <c r="H11" s="37"/>
      <c r="I11" s="37"/>
    </row>
    <row r="12" spans="1:11" x14ac:dyDescent="0.2">
      <c r="A12" s="8">
        <v>8</v>
      </c>
      <c r="B12" s="30">
        <f>SCB!F13</f>
        <v>99685</v>
      </c>
      <c r="D12" s="53" t="s">
        <v>47</v>
      </c>
      <c r="E12" s="54"/>
      <c r="F12" s="55"/>
      <c r="I12" s="37"/>
    </row>
    <row r="13" spans="1:11" ht="12.75" customHeight="1" x14ac:dyDescent="0.2">
      <c r="A13" s="8">
        <v>9</v>
      </c>
      <c r="B13" s="30">
        <f>SCB!F14</f>
        <v>99677</v>
      </c>
      <c r="D13" s="56"/>
      <c r="E13" s="57"/>
      <c r="F13" s="58"/>
      <c r="I13" s="37"/>
    </row>
    <row r="14" spans="1:11" x14ac:dyDescent="0.2">
      <c r="A14" s="8">
        <v>10</v>
      </c>
      <c r="B14" s="30">
        <f>SCB!F15</f>
        <v>99672</v>
      </c>
      <c r="I14" s="37"/>
    </row>
    <row r="15" spans="1:11" x14ac:dyDescent="0.2">
      <c r="A15" s="8">
        <v>11</v>
      </c>
      <c r="B15" s="30">
        <f>SCB!F16</f>
        <v>99665</v>
      </c>
      <c r="I15" s="37"/>
    </row>
    <row r="16" spans="1:11" x14ac:dyDescent="0.2">
      <c r="A16" s="8">
        <v>12</v>
      </c>
      <c r="B16" s="30">
        <f>SCB!F17</f>
        <v>99658</v>
      </c>
      <c r="D16" s="59" t="s">
        <v>43</v>
      </c>
      <c r="E16" s="60"/>
      <c r="F16" s="31">
        <v>1.6E-2</v>
      </c>
      <c r="I16" s="37"/>
    </row>
    <row r="17" spans="1:8" x14ac:dyDescent="0.2">
      <c r="A17" s="8">
        <v>13</v>
      </c>
      <c r="B17" s="30">
        <f>SCB!F18</f>
        <v>99649</v>
      </c>
    </row>
    <row r="18" spans="1:8" x14ac:dyDescent="0.2">
      <c r="A18" s="8">
        <v>14</v>
      </c>
      <c r="B18" s="30">
        <f>SCB!F19</f>
        <v>99638</v>
      </c>
    </row>
    <row r="19" spans="1:8" x14ac:dyDescent="0.2">
      <c r="A19" s="8">
        <v>15</v>
      </c>
      <c r="B19" s="30">
        <f>SCB!F20</f>
        <v>99628</v>
      </c>
    </row>
    <row r="20" spans="1:8" x14ac:dyDescent="0.2">
      <c r="A20" s="8">
        <v>16</v>
      </c>
      <c r="B20" s="30">
        <f>SCB!F21</f>
        <v>99614</v>
      </c>
      <c r="D20" s="1" t="s">
        <v>10</v>
      </c>
      <c r="F20" s="1"/>
      <c r="G20" s="1" t="s">
        <v>2</v>
      </c>
    </row>
    <row r="21" spans="1:8" x14ac:dyDescent="0.2">
      <c r="A21" s="8">
        <v>17</v>
      </c>
      <c r="B21" s="30">
        <f>SCB!F22</f>
        <v>99594</v>
      </c>
      <c r="D21" s="1" t="s">
        <v>11</v>
      </c>
      <c r="E21" s="26">
        <v>1950</v>
      </c>
      <c r="G21" s="25" t="s">
        <v>11</v>
      </c>
      <c r="H21" s="26">
        <v>1954</v>
      </c>
    </row>
    <row r="22" spans="1:8" x14ac:dyDescent="0.2">
      <c r="A22" s="8">
        <v>18</v>
      </c>
      <c r="B22" s="30">
        <f>SCB!F23</f>
        <v>99568</v>
      </c>
      <c r="E22" s="28"/>
      <c r="F22" s="1"/>
    </row>
    <row r="23" spans="1:8" x14ac:dyDescent="0.2">
      <c r="A23" s="8">
        <v>19</v>
      </c>
      <c r="B23" s="30">
        <f>SCB!F24</f>
        <v>99538</v>
      </c>
      <c r="D23" s="51" t="s">
        <v>48</v>
      </c>
      <c r="E23" s="28"/>
      <c r="F23" s="1"/>
      <c r="G23" s="51" t="s">
        <v>48</v>
      </c>
    </row>
    <row r="24" spans="1:8" x14ac:dyDescent="0.2">
      <c r="A24" s="8">
        <v>20</v>
      </c>
      <c r="B24" s="30">
        <f>SCB!F25</f>
        <v>99503</v>
      </c>
      <c r="D24" s="51"/>
      <c r="E24" s="28"/>
      <c r="G24" s="51"/>
    </row>
    <row r="25" spans="1:8" x14ac:dyDescent="0.2">
      <c r="A25" s="8">
        <v>21</v>
      </c>
      <c r="B25" s="30">
        <f>SCB!F26</f>
        <v>99467</v>
      </c>
      <c r="D25" s="52"/>
      <c r="E25" s="27" t="s">
        <v>4</v>
      </c>
      <c r="G25" s="52"/>
      <c r="H25" s="27" t="s">
        <v>4</v>
      </c>
    </row>
    <row r="26" spans="1:8" x14ac:dyDescent="0.2">
      <c r="A26" s="8">
        <v>22</v>
      </c>
      <c r="B26" s="30">
        <f>SCB!F27</f>
        <v>99423</v>
      </c>
      <c r="D26" s="9" t="s">
        <v>5</v>
      </c>
      <c r="E26" s="29">
        <f t="shared" ref="E26:E29" si="0">+G65</f>
        <v>19.059999999999999</v>
      </c>
      <c r="G26" s="9" t="s">
        <v>5</v>
      </c>
      <c r="H26" s="22">
        <f>+G65</f>
        <v>19.059999999999999</v>
      </c>
    </row>
    <row r="27" spans="1:8" x14ac:dyDescent="0.2">
      <c r="A27" s="8">
        <v>23</v>
      </c>
      <c r="B27" s="30">
        <f>SCB!F28</f>
        <v>99379</v>
      </c>
      <c r="D27" s="9" t="s">
        <v>6</v>
      </c>
      <c r="E27" s="29">
        <f t="shared" si="0"/>
        <v>18.48</v>
      </c>
      <c r="G27" s="9" t="s">
        <v>6</v>
      </c>
      <c r="H27" s="22">
        <f>+G66</f>
        <v>18.48</v>
      </c>
    </row>
    <row r="28" spans="1:8" x14ac:dyDescent="0.2">
      <c r="A28" s="8">
        <v>24</v>
      </c>
      <c r="B28" s="30">
        <f>SCB!F29</f>
        <v>99334</v>
      </c>
      <c r="D28" s="9" t="s">
        <v>7</v>
      </c>
      <c r="E28" s="29">
        <f t="shared" si="0"/>
        <v>17.89</v>
      </c>
      <c r="G28" s="9" t="s">
        <v>7</v>
      </c>
      <c r="H28" s="22">
        <f>+G67</f>
        <v>17.89</v>
      </c>
    </row>
    <row r="29" spans="1:8" x14ac:dyDescent="0.2">
      <c r="A29" s="8">
        <v>25</v>
      </c>
      <c r="B29" s="30">
        <f>SCB!F30</f>
        <v>99284</v>
      </c>
      <c r="D29" s="9" t="s">
        <v>8</v>
      </c>
      <c r="E29" s="29">
        <f t="shared" si="0"/>
        <v>17.3</v>
      </c>
      <c r="G29" s="9" t="s">
        <v>8</v>
      </c>
      <c r="H29" s="22">
        <f>+G68</f>
        <v>17.3</v>
      </c>
    </row>
    <row r="30" spans="1:8" x14ac:dyDescent="0.2">
      <c r="A30" s="8">
        <v>26</v>
      </c>
      <c r="B30" s="30">
        <f>SCB!F31</f>
        <v>99236</v>
      </c>
      <c r="D30" s="9" t="s">
        <v>9</v>
      </c>
      <c r="E30" s="29">
        <f t="shared" ref="E30:E45" si="1">+G69</f>
        <v>16.71</v>
      </c>
    </row>
    <row r="31" spans="1:8" x14ac:dyDescent="0.2">
      <c r="A31" s="8">
        <v>27</v>
      </c>
      <c r="B31" s="30">
        <f>SCB!F32</f>
        <v>99186</v>
      </c>
      <c r="D31" s="9" t="s">
        <v>15</v>
      </c>
      <c r="E31" s="29">
        <f t="shared" si="1"/>
        <v>16.13</v>
      </c>
    </row>
    <row r="32" spans="1:8" x14ac:dyDescent="0.2">
      <c r="A32" s="8">
        <v>28</v>
      </c>
      <c r="B32" s="30">
        <f>SCB!F33</f>
        <v>99137</v>
      </c>
      <c r="D32" s="9" t="s">
        <v>16</v>
      </c>
      <c r="E32" s="29">
        <f t="shared" si="1"/>
        <v>15.54</v>
      </c>
    </row>
    <row r="33" spans="1:6" ht="12.75" customHeight="1" x14ac:dyDescent="0.2">
      <c r="A33" s="8">
        <v>29</v>
      </c>
      <c r="B33" s="30">
        <f>SCB!F34</f>
        <v>99089</v>
      </c>
      <c r="D33" s="9" t="s">
        <v>17</v>
      </c>
      <c r="E33" s="29">
        <f t="shared" si="1"/>
        <v>14.95</v>
      </c>
    </row>
    <row r="34" spans="1:6" x14ac:dyDescent="0.2">
      <c r="A34" s="8">
        <v>30</v>
      </c>
      <c r="B34" s="30">
        <f>SCB!F35</f>
        <v>99036</v>
      </c>
      <c r="D34" s="9" t="s">
        <v>18</v>
      </c>
      <c r="E34" s="29">
        <f t="shared" si="1"/>
        <v>14.37</v>
      </c>
    </row>
    <row r="35" spans="1:6" x14ac:dyDescent="0.2">
      <c r="A35" s="8">
        <v>31</v>
      </c>
      <c r="B35" s="30">
        <f>SCB!F36</f>
        <v>98989</v>
      </c>
      <c r="D35" s="9" t="s">
        <v>19</v>
      </c>
      <c r="E35" s="29">
        <f t="shared" si="1"/>
        <v>13.78</v>
      </c>
    </row>
    <row r="36" spans="1:6" x14ac:dyDescent="0.2">
      <c r="A36" s="8">
        <v>32</v>
      </c>
      <c r="B36" s="30">
        <f>SCB!F37</f>
        <v>98935</v>
      </c>
      <c r="D36" s="9" t="s">
        <v>20</v>
      </c>
      <c r="E36" s="29">
        <f t="shared" si="1"/>
        <v>13.2</v>
      </c>
    </row>
    <row r="37" spans="1:6" x14ac:dyDescent="0.2">
      <c r="A37" s="8">
        <v>33</v>
      </c>
      <c r="B37" s="30">
        <f>SCB!F38</f>
        <v>98882</v>
      </c>
      <c r="D37" s="9" t="s">
        <v>21</v>
      </c>
      <c r="E37" s="29">
        <f t="shared" si="1"/>
        <v>12.61</v>
      </c>
    </row>
    <row r="38" spans="1:6" x14ac:dyDescent="0.2">
      <c r="A38" s="8">
        <v>34</v>
      </c>
      <c r="B38" s="30">
        <f>SCB!F39</f>
        <v>98829</v>
      </c>
      <c r="D38" s="9" t="s">
        <v>22</v>
      </c>
      <c r="E38" s="29">
        <f t="shared" si="1"/>
        <v>12.03</v>
      </c>
    </row>
    <row r="39" spans="1:6" x14ac:dyDescent="0.2">
      <c r="A39" s="8">
        <v>35</v>
      </c>
      <c r="B39" s="30">
        <f>SCB!F40</f>
        <v>98773</v>
      </c>
      <c r="D39" s="9" t="s">
        <v>23</v>
      </c>
      <c r="E39" s="29">
        <f t="shared" si="1"/>
        <v>11.46</v>
      </c>
    </row>
    <row r="40" spans="1:6" x14ac:dyDescent="0.2">
      <c r="A40" s="8">
        <v>36</v>
      </c>
      <c r="B40" s="30">
        <f>SCB!F41</f>
        <v>98720</v>
      </c>
      <c r="D40" s="9" t="s">
        <v>24</v>
      </c>
      <c r="E40" s="29">
        <f t="shared" si="1"/>
        <v>10.89</v>
      </c>
    </row>
    <row r="41" spans="1:6" x14ac:dyDescent="0.2">
      <c r="A41" s="8">
        <v>37</v>
      </c>
      <c r="B41" s="30">
        <f>SCB!F42</f>
        <v>98663</v>
      </c>
      <c r="D41" s="9" t="s">
        <v>25</v>
      </c>
      <c r="E41" s="29">
        <f t="shared" si="1"/>
        <v>10.33</v>
      </c>
      <c r="F41" s="1"/>
    </row>
    <row r="42" spans="1:6" x14ac:dyDescent="0.2">
      <c r="A42" s="8">
        <v>38</v>
      </c>
      <c r="B42" s="30">
        <f>SCB!F43</f>
        <v>98605</v>
      </c>
      <c r="D42" s="9" t="s">
        <v>26</v>
      </c>
      <c r="E42" s="29">
        <f t="shared" si="1"/>
        <v>9.7799999999999994</v>
      </c>
      <c r="F42" s="1"/>
    </row>
    <row r="43" spans="1:6" x14ac:dyDescent="0.2">
      <c r="A43" s="8">
        <v>39</v>
      </c>
      <c r="B43" s="30">
        <f>SCB!F44</f>
        <v>98541</v>
      </c>
      <c r="D43" s="9" t="s">
        <v>27</v>
      </c>
      <c r="E43" s="29">
        <f t="shared" si="1"/>
        <v>9.24</v>
      </c>
      <c r="F43" s="1"/>
    </row>
    <row r="44" spans="1:6" ht="12.75" customHeight="1" x14ac:dyDescent="0.2">
      <c r="A44" s="8">
        <v>40</v>
      </c>
      <c r="B44" s="30">
        <f>SCB!F45</f>
        <v>98471</v>
      </c>
      <c r="D44" s="9" t="s">
        <v>28</v>
      </c>
      <c r="E44" s="29">
        <f t="shared" si="1"/>
        <v>8.7100000000000009</v>
      </c>
      <c r="F44" s="1"/>
    </row>
    <row r="45" spans="1:6" x14ac:dyDescent="0.2">
      <c r="A45" s="8">
        <v>41</v>
      </c>
      <c r="B45" s="30">
        <f>SCB!F46</f>
        <v>98397</v>
      </c>
      <c r="D45" s="9" t="s">
        <v>29</v>
      </c>
      <c r="E45" s="29">
        <f t="shared" si="1"/>
        <v>8.19</v>
      </c>
      <c r="F45" s="1"/>
    </row>
    <row r="46" spans="1:6" x14ac:dyDescent="0.2">
      <c r="A46" s="8">
        <v>42</v>
      </c>
      <c r="B46" s="30">
        <f>SCB!F47</f>
        <v>98315</v>
      </c>
      <c r="F46" s="1"/>
    </row>
    <row r="47" spans="1:6" x14ac:dyDescent="0.2">
      <c r="A47" s="8">
        <v>43</v>
      </c>
      <c r="B47" s="30">
        <f>SCB!F48</f>
        <v>98227</v>
      </c>
      <c r="F47" s="1"/>
    </row>
    <row r="48" spans="1:6" x14ac:dyDescent="0.2">
      <c r="A48" s="8">
        <v>44</v>
      </c>
      <c r="B48" s="30">
        <f>SCB!F49</f>
        <v>98134</v>
      </c>
      <c r="F48" s="1"/>
    </row>
    <row r="49" spans="1:11" x14ac:dyDescent="0.2">
      <c r="A49" s="8">
        <v>45</v>
      </c>
      <c r="B49" s="30">
        <f>SCB!F50</f>
        <v>98029</v>
      </c>
      <c r="F49" s="1"/>
    </row>
    <row r="50" spans="1:11" x14ac:dyDescent="0.2">
      <c r="A50" s="8">
        <v>46</v>
      </c>
      <c r="B50" s="30">
        <f>SCB!F51</f>
        <v>97911</v>
      </c>
      <c r="F50" s="1"/>
    </row>
    <row r="51" spans="1:11" x14ac:dyDescent="0.2">
      <c r="A51" s="8">
        <v>47</v>
      </c>
      <c r="B51" s="30">
        <f>SCB!F52</f>
        <v>97776</v>
      </c>
      <c r="F51" s="1"/>
    </row>
    <row r="52" spans="1:11" x14ac:dyDescent="0.2">
      <c r="A52" s="8">
        <v>48</v>
      </c>
      <c r="B52" s="30">
        <f>SCB!F53</f>
        <v>97623</v>
      </c>
    </row>
    <row r="53" spans="1:11" x14ac:dyDescent="0.2">
      <c r="A53" s="8">
        <v>49</v>
      </c>
      <c r="B53" s="30">
        <f>SCB!F54</f>
        <v>97460</v>
      </c>
    </row>
    <row r="54" spans="1:11" x14ac:dyDescent="0.2">
      <c r="A54" s="8">
        <v>50</v>
      </c>
      <c r="B54" s="30">
        <f>SCB!F55</f>
        <v>97275</v>
      </c>
    </row>
    <row r="55" spans="1:11" x14ac:dyDescent="0.2">
      <c r="A55" s="8">
        <v>51</v>
      </c>
      <c r="B55" s="30">
        <f>SCB!F56</f>
        <v>97064</v>
      </c>
      <c r="F55" s="1"/>
    </row>
    <row r="56" spans="1:11" x14ac:dyDescent="0.2">
      <c r="A56" s="8">
        <v>52</v>
      </c>
      <c r="B56" s="30">
        <f>SCB!F57</f>
        <v>96842</v>
      </c>
      <c r="F56" s="1"/>
    </row>
    <row r="57" spans="1:11" x14ac:dyDescent="0.2">
      <c r="A57" s="8">
        <v>53</v>
      </c>
      <c r="B57" s="30">
        <f>SCB!F58</f>
        <v>96604</v>
      </c>
      <c r="F57" s="1"/>
    </row>
    <row r="58" spans="1:11" x14ac:dyDescent="0.2">
      <c r="A58" s="8">
        <v>54</v>
      </c>
      <c r="B58" s="30">
        <f>SCB!F59</f>
        <v>96317</v>
      </c>
      <c r="F58" s="1"/>
    </row>
    <row r="59" spans="1:11" x14ac:dyDescent="0.2">
      <c r="A59" s="8">
        <v>55</v>
      </c>
      <c r="B59" s="30">
        <f>SCB!F60</f>
        <v>96016</v>
      </c>
      <c r="F59" s="1"/>
    </row>
    <row r="60" spans="1:11" x14ac:dyDescent="0.2">
      <c r="A60" s="8">
        <v>56</v>
      </c>
      <c r="B60" s="30">
        <f>SCB!F61</f>
        <v>95683</v>
      </c>
      <c r="F60" s="1"/>
    </row>
    <row r="61" spans="1:11" x14ac:dyDescent="0.2">
      <c r="A61" s="8">
        <v>57</v>
      </c>
      <c r="B61" s="30">
        <f>SCB!F62</f>
        <v>95321</v>
      </c>
      <c r="F61" s="1"/>
    </row>
    <row r="62" spans="1:11" x14ac:dyDescent="0.2">
      <c r="A62" s="8">
        <v>58</v>
      </c>
      <c r="B62" s="30">
        <f>SCB!F63</f>
        <v>94932</v>
      </c>
      <c r="F62" s="1"/>
    </row>
    <row r="63" spans="1:11" x14ac:dyDescent="0.2">
      <c r="A63" s="8">
        <v>59</v>
      </c>
      <c r="B63" s="30">
        <f>SCB!F64</f>
        <v>94500</v>
      </c>
      <c r="E63" s="2"/>
      <c r="F63" s="1"/>
    </row>
    <row r="64" spans="1:11" ht="25.5" x14ac:dyDescent="0.2">
      <c r="A64" s="8">
        <v>60</v>
      </c>
      <c r="B64" s="30">
        <f>SCB!F65</f>
        <v>94012</v>
      </c>
      <c r="C64" s="17" t="s">
        <v>45</v>
      </c>
      <c r="D64" s="17" t="s">
        <v>46</v>
      </c>
      <c r="E64" s="18" t="s">
        <v>30</v>
      </c>
      <c r="F64" s="9" t="s">
        <v>31</v>
      </c>
      <c r="G64" s="9" t="s">
        <v>4</v>
      </c>
      <c r="I64" s="5" t="s">
        <v>41</v>
      </c>
      <c r="K64" s="2"/>
    </row>
    <row r="65" spans="1:12" x14ac:dyDescent="0.2">
      <c r="A65" s="8">
        <v>61</v>
      </c>
      <c r="B65" s="30">
        <f>SCB!F66</f>
        <v>93482</v>
      </c>
      <c r="C65" s="20"/>
      <c r="D65" s="20">
        <f>SUM(C66:C114)</f>
        <v>1731581.2133933092</v>
      </c>
      <c r="E65" s="21">
        <f t="shared" ref="E65:E96" si="2">(1+förskottsränta)^(A65-61)*D65</f>
        <v>1731581.2133933092</v>
      </c>
      <c r="F65" s="19">
        <f t="shared" ref="F65:F96" si="3">+$K$79+$K$81*E65/B65</f>
        <v>19.062587229019606</v>
      </c>
      <c r="G65" s="19">
        <f t="shared" ref="G65:G114" si="4">ROUND(F65,2)</f>
        <v>19.059999999999999</v>
      </c>
      <c r="I65" s="10">
        <v>0</v>
      </c>
      <c r="J65" s="8">
        <f t="shared" ref="J65:J76" si="5">(1+förskottsränta)^(-I65/12)</f>
        <v>1</v>
      </c>
      <c r="K65" s="11"/>
      <c r="L65" s="8">
        <f>+I65*J65</f>
        <v>0</v>
      </c>
    </row>
    <row r="66" spans="1:12" x14ac:dyDescent="0.2">
      <c r="A66" s="8">
        <v>62</v>
      </c>
      <c r="B66" s="30">
        <f>SCB!F67</f>
        <v>92893</v>
      </c>
      <c r="C66" s="20">
        <f t="shared" ref="C66:C97" si="6">+B66*(1+förskottsränta)^(61-A66)</f>
        <v>91430.118110236217</v>
      </c>
      <c r="D66" s="20">
        <f>SUM(C67:C115)</f>
        <v>1640151.0952830731</v>
      </c>
      <c r="E66" s="21">
        <f t="shared" si="2"/>
        <v>1666393.5128076023</v>
      </c>
      <c r="F66" s="19">
        <f t="shared" si="3"/>
        <v>18.478273057541703</v>
      </c>
      <c r="G66" s="19">
        <f t="shared" si="4"/>
        <v>18.48</v>
      </c>
      <c r="I66" s="10">
        <v>1</v>
      </c>
      <c r="J66" s="8">
        <f t="shared" si="5"/>
        <v>0.99867809539028463</v>
      </c>
      <c r="K66" s="11"/>
      <c r="L66" s="8">
        <f>+I66*J66</f>
        <v>0.99867809539028463</v>
      </c>
    </row>
    <row r="67" spans="1:12" x14ac:dyDescent="0.2">
      <c r="A67" s="8">
        <v>63</v>
      </c>
      <c r="B67" s="30">
        <f>SCB!F68</f>
        <v>92270</v>
      </c>
      <c r="C67" s="20">
        <f t="shared" si="6"/>
        <v>89386.741273482534</v>
      </c>
      <c r="D67" s="20">
        <f>SUM(C68:C115)</f>
        <v>1550764.3540095906</v>
      </c>
      <c r="E67" s="21">
        <f t="shared" si="2"/>
        <v>1600785.8090125241</v>
      </c>
      <c r="F67" s="19">
        <f t="shared" si="3"/>
        <v>17.888342031674039</v>
      </c>
      <c r="G67" s="19">
        <f t="shared" si="4"/>
        <v>17.89</v>
      </c>
      <c r="I67" s="10">
        <v>2</v>
      </c>
      <c r="J67" s="8">
        <f t="shared" si="5"/>
        <v>0.99735793821236662</v>
      </c>
      <c r="K67" s="11"/>
      <c r="L67" s="8">
        <f>+I67*J67</f>
        <v>1.9947158764247332</v>
      </c>
    </row>
    <row r="68" spans="1:12" x14ac:dyDescent="0.2">
      <c r="A68" s="8">
        <v>64</v>
      </c>
      <c r="B68" s="30">
        <f>SCB!F69</f>
        <v>91573</v>
      </c>
      <c r="C68" s="20">
        <f t="shared" si="6"/>
        <v>87314.489343545618</v>
      </c>
      <c r="D68" s="20">
        <f>SUM(C69:C115)</f>
        <v>1463449.8646660452</v>
      </c>
      <c r="E68" s="21">
        <f t="shared" si="2"/>
        <v>1534825.3819567244</v>
      </c>
      <c r="F68" s="19">
        <f t="shared" si="3"/>
        <v>17.300075339727183</v>
      </c>
      <c r="G68" s="19">
        <f t="shared" si="4"/>
        <v>17.3</v>
      </c>
      <c r="I68" s="10">
        <v>3</v>
      </c>
      <c r="J68" s="8">
        <f t="shared" si="5"/>
        <v>0.99603952615630731</v>
      </c>
      <c r="K68" s="11"/>
      <c r="L68" s="8">
        <f>+I68*J68</f>
        <v>2.9881185784689217</v>
      </c>
    </row>
    <row r="69" spans="1:12" x14ac:dyDescent="0.2">
      <c r="A69" s="8">
        <v>65</v>
      </c>
      <c r="B69" s="30">
        <f>SCB!F70</f>
        <v>90796</v>
      </c>
      <c r="C69" s="20">
        <f t="shared" si="6"/>
        <v>85210.258809444393</v>
      </c>
      <c r="D69" s="20">
        <f t="shared" ref="D69:D114" si="7">SUM(C70:C118)</f>
        <v>1378239.6058566005</v>
      </c>
      <c r="E69" s="21">
        <f t="shared" si="2"/>
        <v>1468586.5880680319</v>
      </c>
      <c r="F69" s="19">
        <f t="shared" si="3"/>
        <v>16.713960772281382</v>
      </c>
      <c r="G69" s="19">
        <f t="shared" si="4"/>
        <v>16.71</v>
      </c>
      <c r="I69" s="10">
        <v>4</v>
      </c>
      <c r="J69" s="8">
        <f t="shared" si="5"/>
        <v>0.99472285691522255</v>
      </c>
      <c r="K69" s="11"/>
      <c r="L69" s="8">
        <f>+I69*J69</f>
        <v>3.9788914276608902</v>
      </c>
    </row>
    <row r="70" spans="1:12" x14ac:dyDescent="0.2">
      <c r="A70" s="8">
        <v>66</v>
      </c>
      <c r="B70" s="30">
        <f>SCB!F71</f>
        <v>89948</v>
      </c>
      <c r="C70" s="20">
        <f t="shared" si="6"/>
        <v>83085.066438112539</v>
      </c>
      <c r="D70" s="20">
        <f t="shared" si="7"/>
        <v>1295154.5394184878</v>
      </c>
      <c r="E70" s="21">
        <f t="shared" si="2"/>
        <v>1402135.9734771203</v>
      </c>
      <c r="F70" s="19">
        <f t="shared" si="3"/>
        <v>16.127670073990945</v>
      </c>
      <c r="G70" s="19">
        <f t="shared" si="4"/>
        <v>16.13</v>
      </c>
      <c r="I70" s="10">
        <v>5</v>
      </c>
      <c r="J70" s="8">
        <f t="shared" si="5"/>
        <v>0.99340792818527723</v>
      </c>
      <c r="K70" s="11"/>
      <c r="L70" s="8">
        <f t="shared" ref="L70:L76" si="8">+I70*J70</f>
        <v>4.9670396409263864</v>
      </c>
    </row>
    <row r="71" spans="1:12" x14ac:dyDescent="0.2">
      <c r="A71" s="8">
        <v>67</v>
      </c>
      <c r="B71" s="30">
        <f>SCB!F72</f>
        <v>89018</v>
      </c>
      <c r="C71" s="20">
        <f t="shared" si="6"/>
        <v>80931.126393892657</v>
      </c>
      <c r="D71" s="20">
        <f t="shared" si="7"/>
        <v>1214223.413024595</v>
      </c>
      <c r="E71" s="21">
        <f t="shared" si="2"/>
        <v>1335552.149052754</v>
      </c>
      <c r="F71" s="19">
        <f t="shared" si="3"/>
        <v>15.542532281673001</v>
      </c>
      <c r="G71" s="19">
        <f t="shared" si="4"/>
        <v>15.54</v>
      </c>
      <c r="I71" s="10">
        <v>6</v>
      </c>
      <c r="J71" s="8">
        <f t="shared" si="5"/>
        <v>0.99209473766568124</v>
      </c>
      <c r="K71" s="11"/>
      <c r="L71" s="8">
        <f t="shared" si="8"/>
        <v>5.9525684259940874</v>
      </c>
    </row>
    <row r="72" spans="1:12" x14ac:dyDescent="0.2">
      <c r="A72" s="8">
        <v>68</v>
      </c>
      <c r="B72" s="30">
        <f>SCB!F73</f>
        <v>88029</v>
      </c>
      <c r="C72" s="20">
        <f t="shared" si="6"/>
        <v>78771.626446778711</v>
      </c>
      <c r="D72" s="20">
        <f t="shared" si="7"/>
        <v>1135451.7865778164</v>
      </c>
      <c r="E72" s="21">
        <f t="shared" si="2"/>
        <v>1268891.9834375982</v>
      </c>
      <c r="F72" s="19">
        <f t="shared" si="3"/>
        <v>14.953827292818062</v>
      </c>
      <c r="G72" s="19">
        <f t="shared" si="4"/>
        <v>14.95</v>
      </c>
      <c r="I72" s="10">
        <v>7</v>
      </c>
      <c r="J72" s="8">
        <f t="shared" si="5"/>
        <v>0.99078328305868657</v>
      </c>
      <c r="K72" s="11"/>
      <c r="L72" s="8">
        <f t="shared" si="8"/>
        <v>6.9354829814108063</v>
      </c>
    </row>
    <row r="73" spans="1:12" x14ac:dyDescent="0.2">
      <c r="A73" s="8">
        <v>69</v>
      </c>
      <c r="B73" s="30">
        <f>SCB!F74</f>
        <v>86945</v>
      </c>
      <c r="C73" s="20">
        <f t="shared" si="6"/>
        <v>76576.400482634155</v>
      </c>
      <c r="D73" s="20">
        <f t="shared" si="7"/>
        <v>1058875.3860951818</v>
      </c>
      <c r="E73" s="21">
        <f t="shared" si="2"/>
        <v>1202249.2551725993</v>
      </c>
      <c r="F73" s="19">
        <f t="shared" si="3"/>
        <v>14.36703680309159</v>
      </c>
      <c r="G73" s="19">
        <f t="shared" si="4"/>
        <v>14.37</v>
      </c>
      <c r="I73" s="10">
        <v>8</v>
      </c>
      <c r="J73" s="8">
        <f t="shared" si="5"/>
        <v>0.98947356206958248</v>
      </c>
      <c r="K73" s="11"/>
      <c r="L73" s="8">
        <f t="shared" si="8"/>
        <v>7.9157884965566598</v>
      </c>
    </row>
    <row r="74" spans="1:12" x14ac:dyDescent="0.2">
      <c r="A74" s="8">
        <v>70</v>
      </c>
      <c r="B74" s="30">
        <f>SCB!F75</f>
        <v>85759</v>
      </c>
      <c r="C74" s="20">
        <f t="shared" si="6"/>
        <v>74342.358810758524</v>
      </c>
      <c r="D74" s="20">
        <f t="shared" si="7"/>
        <v>984533.02728442359</v>
      </c>
      <c r="E74" s="21">
        <f t="shared" si="2"/>
        <v>1135726.2432553612</v>
      </c>
      <c r="F74" s="19">
        <f t="shared" si="3"/>
        <v>13.782556964132745</v>
      </c>
      <c r="G74" s="19">
        <f t="shared" si="4"/>
        <v>13.78</v>
      </c>
      <c r="I74" s="10">
        <v>9</v>
      </c>
      <c r="J74" s="8">
        <f t="shared" si="5"/>
        <v>0.98816557240669112</v>
      </c>
      <c r="K74" s="11"/>
      <c r="L74" s="8">
        <f t="shared" si="8"/>
        <v>8.8934901516602203</v>
      </c>
    </row>
    <row r="75" spans="1:12" x14ac:dyDescent="0.2">
      <c r="A75" s="8">
        <v>71</v>
      </c>
      <c r="B75" s="30">
        <f>SCB!F76</f>
        <v>84477</v>
      </c>
      <c r="C75" s="20">
        <f t="shared" si="6"/>
        <v>72077.7801936865</v>
      </c>
      <c r="D75" s="20">
        <f t="shared" si="7"/>
        <v>912455.2470907371</v>
      </c>
      <c r="E75" s="21">
        <f t="shared" si="2"/>
        <v>1069420.8631474471</v>
      </c>
      <c r="F75" s="19">
        <f t="shared" si="3"/>
        <v>13.19862776955541</v>
      </c>
      <c r="G75" s="19">
        <f t="shared" si="4"/>
        <v>13.2</v>
      </c>
      <c r="I75" s="10">
        <v>10</v>
      </c>
      <c r="J75" s="8">
        <f t="shared" si="5"/>
        <v>0.98685931178136499</v>
      </c>
      <c r="K75" s="11"/>
      <c r="L75" s="8">
        <f t="shared" si="8"/>
        <v>9.8685931178136492</v>
      </c>
    </row>
    <row r="76" spans="1:12" x14ac:dyDescent="0.2">
      <c r="A76" s="8">
        <v>72</v>
      </c>
      <c r="B76" s="30">
        <f>SCB!F77</f>
        <v>83098</v>
      </c>
      <c r="C76" s="20">
        <f t="shared" si="6"/>
        <v>69784.630594309856</v>
      </c>
      <c r="D76" s="20">
        <f t="shared" si="7"/>
        <v>842670.61649642722</v>
      </c>
      <c r="E76" s="21">
        <f t="shared" si="2"/>
        <v>1003433.5969578063</v>
      </c>
      <c r="F76" s="19">
        <f t="shared" si="3"/>
        <v>12.614605480325324</v>
      </c>
      <c r="G76" s="19">
        <f t="shared" si="4"/>
        <v>12.61</v>
      </c>
      <c r="I76" s="10">
        <v>11</v>
      </c>
      <c r="J76" s="8">
        <f t="shared" si="5"/>
        <v>0.98555477790798052</v>
      </c>
      <c r="K76" s="11"/>
      <c r="L76" s="8">
        <f t="shared" si="8"/>
        <v>10.841102556987785</v>
      </c>
    </row>
    <row r="77" spans="1:12" x14ac:dyDescent="0.2">
      <c r="A77" s="8">
        <v>73</v>
      </c>
      <c r="B77" s="30">
        <f>SCB!F78</f>
        <v>81614</v>
      </c>
      <c r="C77" s="20">
        <f t="shared" si="6"/>
        <v>67459.041830080954</v>
      </c>
      <c r="D77" s="20">
        <f t="shared" si="7"/>
        <v>775211.57466634631</v>
      </c>
      <c r="E77" s="21">
        <f t="shared" si="2"/>
        <v>937874.53450913122</v>
      </c>
      <c r="F77" s="19">
        <f t="shared" si="3"/>
        <v>12.030878363421809</v>
      </c>
      <c r="G77" s="19">
        <f t="shared" si="4"/>
        <v>12.03</v>
      </c>
      <c r="I77" s="12" t="s">
        <v>12</v>
      </c>
      <c r="J77" s="13">
        <f>SUM(J65:J76)</f>
        <v>11.913137589749445</v>
      </c>
      <c r="K77" s="14" t="s">
        <v>13</v>
      </c>
      <c r="L77" s="13">
        <f>SUM(L65:L76)</f>
        <v>65.334469349294409</v>
      </c>
    </row>
    <row r="78" spans="1:12" x14ac:dyDescent="0.2">
      <c r="A78" s="8">
        <v>74</v>
      </c>
      <c r="B78" s="30">
        <f>SCB!F79</f>
        <v>79959</v>
      </c>
      <c r="C78" s="20">
        <f t="shared" si="6"/>
        <v>65050.277068743446</v>
      </c>
      <c r="D78" s="20">
        <f t="shared" si="7"/>
        <v>710161.29759760282</v>
      </c>
      <c r="E78" s="21">
        <f t="shared" si="2"/>
        <v>872921.5270612773</v>
      </c>
      <c r="F78" s="19">
        <f t="shared" si="3"/>
        <v>11.456391618330553</v>
      </c>
      <c r="G78" s="19">
        <f t="shared" si="4"/>
        <v>11.46</v>
      </c>
      <c r="K78" s="2"/>
    </row>
    <row r="79" spans="1:12" x14ac:dyDescent="0.2">
      <c r="A79" s="8">
        <v>75</v>
      </c>
      <c r="B79" s="30">
        <f>SCB!F80</f>
        <v>78125</v>
      </c>
      <c r="C79" s="20">
        <f t="shared" si="6"/>
        <v>62557.317711887168</v>
      </c>
      <c r="D79" s="20">
        <f t="shared" si="7"/>
        <v>647603.97988571576</v>
      </c>
      <c r="E79" s="21">
        <f t="shared" si="2"/>
        <v>808763.27149425785</v>
      </c>
      <c r="F79" s="19">
        <f t="shared" si="3"/>
        <v>10.891435604390812</v>
      </c>
      <c r="G79" s="19">
        <f t="shared" si="4"/>
        <v>10.89</v>
      </c>
      <c r="I79" s="48" t="s">
        <v>14</v>
      </c>
      <c r="J79" s="49"/>
      <c r="K79" s="15">
        <f>(J77-L77/12)/12</f>
        <v>0.53904987310902031</v>
      </c>
    </row>
    <row r="80" spans="1:12" x14ac:dyDescent="0.2">
      <c r="A80" s="8">
        <v>76</v>
      </c>
      <c r="B80" s="30">
        <f>SCB!F81</f>
        <v>76143</v>
      </c>
      <c r="C80" s="20">
        <f t="shared" si="6"/>
        <v>60010.101953212274</v>
      </c>
      <c r="D80" s="20">
        <f t="shared" si="7"/>
        <v>587593.87793250347</v>
      </c>
      <c r="E80" s="21">
        <f t="shared" si="2"/>
        <v>745560.48383816588</v>
      </c>
      <c r="F80" s="19">
        <f t="shared" si="3"/>
        <v>10.330836770660774</v>
      </c>
      <c r="G80" s="19">
        <f t="shared" si="4"/>
        <v>10.33</v>
      </c>
      <c r="K80" s="2"/>
    </row>
    <row r="81" spans="1:11" x14ac:dyDescent="0.2">
      <c r="A81" s="8">
        <v>77</v>
      </c>
      <c r="B81" s="30">
        <f>SCB!F82</f>
        <v>73948</v>
      </c>
      <c r="C81" s="20">
        <f t="shared" si="6"/>
        <v>57362.372498712029</v>
      </c>
      <c r="D81" s="20">
        <f t="shared" si="7"/>
        <v>530231.50543379143</v>
      </c>
      <c r="E81" s="21">
        <f t="shared" si="2"/>
        <v>683541.45157957659</v>
      </c>
      <c r="F81" s="19">
        <f t="shared" si="3"/>
        <v>9.7827847179258178</v>
      </c>
      <c r="G81" s="19">
        <f t="shared" si="4"/>
        <v>9.7799999999999994</v>
      </c>
      <c r="I81" s="48" t="s">
        <v>44</v>
      </c>
      <c r="J81" s="49"/>
      <c r="K81" s="15">
        <f>(J77+förskottsränta*L77/12)/12</f>
        <v>1.0000208512957087</v>
      </c>
    </row>
    <row r="82" spans="1:11" x14ac:dyDescent="0.2">
      <c r="A82" s="8">
        <v>78</v>
      </c>
      <c r="B82" s="30">
        <f>SCB!F83</f>
        <v>71581</v>
      </c>
      <c r="C82" s="20">
        <f t="shared" si="6"/>
        <v>54651.832190740141</v>
      </c>
      <c r="D82" s="20">
        <f t="shared" si="7"/>
        <v>475579.67324305099</v>
      </c>
      <c r="E82" s="21">
        <f t="shared" si="2"/>
        <v>622897.11480484949</v>
      </c>
      <c r="F82" s="19">
        <f t="shared" si="3"/>
        <v>9.2412208824101807</v>
      </c>
      <c r="G82" s="19">
        <f t="shared" si="4"/>
        <v>9.24</v>
      </c>
    </row>
    <row r="83" spans="1:11" x14ac:dyDescent="0.2">
      <c r="A83" s="8">
        <v>79</v>
      </c>
      <c r="B83" s="30">
        <f>SCB!F84</f>
        <v>68999</v>
      </c>
      <c r="C83" s="20">
        <f t="shared" si="6"/>
        <v>51850.870685465401</v>
      </c>
      <c r="D83" s="20">
        <f t="shared" si="7"/>
        <v>423728.80255758564</v>
      </c>
      <c r="E83" s="21">
        <f t="shared" si="2"/>
        <v>563864.46864172712</v>
      </c>
      <c r="F83" s="19">
        <f t="shared" si="3"/>
        <v>8.7112875279518782</v>
      </c>
      <c r="G83" s="19">
        <f t="shared" si="4"/>
        <v>8.7100000000000009</v>
      </c>
    </row>
    <row r="84" spans="1:11" x14ac:dyDescent="0.2">
      <c r="A84" s="8">
        <v>80</v>
      </c>
      <c r="B84" s="30">
        <f>SCB!F85</f>
        <v>66227</v>
      </c>
      <c r="C84" s="20">
        <f t="shared" si="6"/>
        <v>48984.043430823389</v>
      </c>
      <c r="D84" s="20">
        <f t="shared" si="7"/>
        <v>374744.75912676228</v>
      </c>
      <c r="E84" s="21">
        <f t="shared" si="2"/>
        <v>506659.30013999471</v>
      </c>
      <c r="F84" s="19">
        <f t="shared" si="3"/>
        <v>8.1895529102824618</v>
      </c>
      <c r="G84" s="19">
        <f t="shared" si="4"/>
        <v>8.19</v>
      </c>
    </row>
    <row r="85" spans="1:11" x14ac:dyDescent="0.2">
      <c r="A85" s="8">
        <v>81</v>
      </c>
      <c r="B85" s="30">
        <f>SCB!F86</f>
        <v>63185</v>
      </c>
      <c r="C85" s="20">
        <f t="shared" si="6"/>
        <v>45998.093412917078</v>
      </c>
      <c r="D85" s="20">
        <f t="shared" si="7"/>
        <v>328746.66571384517</v>
      </c>
      <c r="E85" s="21">
        <f t="shared" si="2"/>
        <v>451580.84894223465</v>
      </c>
      <c r="F85" s="19">
        <f t="shared" si="3"/>
        <v>7.686161766565573</v>
      </c>
      <c r="G85" s="19">
        <f t="shared" si="4"/>
        <v>7.69</v>
      </c>
    </row>
    <row r="86" spans="1:11" x14ac:dyDescent="0.2">
      <c r="A86" s="8">
        <v>82</v>
      </c>
      <c r="B86" s="30">
        <f>SCB!F87</f>
        <v>59930</v>
      </c>
      <c r="C86" s="20">
        <f t="shared" si="6"/>
        <v>42941.420896830903</v>
      </c>
      <c r="D86" s="20">
        <f t="shared" si="7"/>
        <v>285805.24481701432</v>
      </c>
      <c r="E86" s="21">
        <f t="shared" si="2"/>
        <v>398876.14252531045</v>
      </c>
      <c r="F86" s="19">
        <f t="shared" si="3"/>
        <v>7.1948893459892034</v>
      </c>
      <c r="G86" s="19">
        <f t="shared" si="4"/>
        <v>7.19</v>
      </c>
    </row>
    <row r="87" spans="1:11" x14ac:dyDescent="0.2">
      <c r="A87" s="8">
        <v>83</v>
      </c>
      <c r="B87" s="30">
        <f>SCB!F88</f>
        <v>56428</v>
      </c>
      <c r="C87" s="20">
        <f t="shared" si="6"/>
        <v>39795.419103888496</v>
      </c>
      <c r="D87" s="20">
        <f t="shared" si="7"/>
        <v>246009.82571312581</v>
      </c>
      <c r="E87" s="21">
        <f t="shared" si="2"/>
        <v>348830.16080571542</v>
      </c>
      <c r="F87" s="19">
        <f t="shared" si="3"/>
        <v>6.7210416921802354</v>
      </c>
      <c r="G87" s="19">
        <f t="shared" si="4"/>
        <v>6.72</v>
      </c>
    </row>
    <row r="88" spans="1:11" x14ac:dyDescent="0.2">
      <c r="A88" s="8">
        <v>84</v>
      </c>
      <c r="B88" s="30">
        <f>SCB!F89</f>
        <v>52652</v>
      </c>
      <c r="C88" s="20">
        <f t="shared" si="6"/>
        <v>36547.661158926814</v>
      </c>
      <c r="D88" s="20">
        <f t="shared" si="7"/>
        <v>209462.16455419903</v>
      </c>
      <c r="E88" s="21">
        <f t="shared" si="2"/>
        <v>301759.44337860693</v>
      </c>
      <c r="F88" s="19">
        <f t="shared" si="3"/>
        <v>6.2703750925497577</v>
      </c>
      <c r="G88" s="19">
        <f t="shared" si="4"/>
        <v>6.27</v>
      </c>
    </row>
    <row r="89" spans="1:11" x14ac:dyDescent="0.2">
      <c r="A89" s="8">
        <v>85</v>
      </c>
      <c r="B89" s="30">
        <f>SCB!F90</f>
        <v>48674</v>
      </c>
      <c r="C89" s="20">
        <f t="shared" si="6"/>
        <v>33254.318117623967</v>
      </c>
      <c r="D89" s="20">
        <f t="shared" si="7"/>
        <v>176207.84643657506</v>
      </c>
      <c r="E89" s="21">
        <f t="shared" si="2"/>
        <v>257913.59447266467</v>
      </c>
      <c r="F89" s="19">
        <f t="shared" si="3"/>
        <v>5.8379563181369676</v>
      </c>
      <c r="G89" s="19">
        <f t="shared" si="4"/>
        <v>5.84</v>
      </c>
    </row>
    <row r="90" spans="1:11" x14ac:dyDescent="0.2">
      <c r="A90" s="8">
        <v>86</v>
      </c>
      <c r="B90" s="30">
        <f>SCB!F91</f>
        <v>44521</v>
      </c>
      <c r="C90" s="20">
        <f t="shared" si="6"/>
        <v>29937.960558797593</v>
      </c>
      <c r="D90" s="20">
        <f t="shared" si="7"/>
        <v>146269.88587777747</v>
      </c>
      <c r="E90" s="21">
        <f t="shared" si="2"/>
        <v>217519.21198422732</v>
      </c>
      <c r="F90" s="19">
        <f t="shared" si="3"/>
        <v>5.4249182844573438</v>
      </c>
      <c r="G90" s="19">
        <f t="shared" si="4"/>
        <v>5.42</v>
      </c>
    </row>
    <row r="91" spans="1:11" x14ac:dyDescent="0.2">
      <c r="A91" s="8">
        <v>87</v>
      </c>
      <c r="B91" s="30">
        <f>SCB!F92</f>
        <v>40239</v>
      </c>
      <c r="C91" s="20">
        <f t="shared" si="6"/>
        <v>26632.428678827851</v>
      </c>
      <c r="D91" s="20">
        <f t="shared" si="7"/>
        <v>119637.4571989496</v>
      </c>
      <c r="E91" s="21">
        <f t="shared" si="2"/>
        <v>180760.51937597495</v>
      </c>
      <c r="F91" s="19">
        <f t="shared" si="3"/>
        <v>5.0313157958957921</v>
      </c>
      <c r="G91" s="19">
        <f t="shared" si="4"/>
        <v>5.03</v>
      </c>
    </row>
    <row r="92" spans="1:11" x14ac:dyDescent="0.2">
      <c r="A92" s="8">
        <v>88</v>
      </c>
      <c r="B92" s="30">
        <f>SCB!F93</f>
        <v>35824</v>
      </c>
      <c r="C92" s="20">
        <f t="shared" si="6"/>
        <v>23336.942795104595</v>
      </c>
      <c r="D92" s="20">
        <f t="shared" si="7"/>
        <v>96300.514403845009</v>
      </c>
      <c r="E92" s="21">
        <f t="shared" si="2"/>
        <v>147828.6876859905</v>
      </c>
      <c r="F92" s="19">
        <f t="shared" si="3"/>
        <v>4.6656624821329054</v>
      </c>
      <c r="G92" s="19">
        <f t="shared" si="4"/>
        <v>4.67</v>
      </c>
    </row>
    <row r="93" spans="1:11" ht="13.5" thickBot="1" x14ac:dyDescent="0.25">
      <c r="A93" s="8">
        <v>89</v>
      </c>
      <c r="B93" s="30">
        <f>SCB!F94</f>
        <v>31417</v>
      </c>
      <c r="C93" s="20">
        <f t="shared" si="6"/>
        <v>20143.776282082727</v>
      </c>
      <c r="D93" s="20">
        <f t="shared" si="7"/>
        <v>76156.73812176229</v>
      </c>
      <c r="E93" s="21">
        <f t="shared" si="2"/>
        <v>118776.9466889664</v>
      </c>
      <c r="F93" s="19">
        <f t="shared" si="3"/>
        <v>4.319787159998449</v>
      </c>
      <c r="G93" s="19">
        <f t="shared" si="4"/>
        <v>4.32</v>
      </c>
    </row>
    <row r="94" spans="1:11" x14ac:dyDescent="0.2">
      <c r="A94" s="8">
        <v>90</v>
      </c>
      <c r="B94" s="30">
        <f>SCB!F95</f>
        <v>27004</v>
      </c>
      <c r="C94" s="20">
        <f t="shared" si="6"/>
        <v>17041.607906289322</v>
      </c>
      <c r="D94" s="20">
        <f t="shared" si="7"/>
        <v>59115.130215472978</v>
      </c>
      <c r="E94" s="21">
        <f t="shared" si="2"/>
        <v>93673.377835989886</v>
      </c>
      <c r="F94" s="19">
        <f t="shared" si="3"/>
        <v>4.0079926611141747</v>
      </c>
      <c r="G94" s="19">
        <f t="shared" si="4"/>
        <v>4.01</v>
      </c>
      <c r="I94" s="39" t="s">
        <v>50</v>
      </c>
      <c r="J94" s="40"/>
      <c r="K94" s="41"/>
    </row>
    <row r="95" spans="1:11" x14ac:dyDescent="0.2">
      <c r="A95" s="8">
        <v>91</v>
      </c>
      <c r="B95" s="30">
        <f>SCB!F96</f>
        <v>22790</v>
      </c>
      <c r="C95" s="20">
        <f t="shared" si="6"/>
        <v>14155.756605041222</v>
      </c>
      <c r="D95" s="20">
        <f t="shared" si="7"/>
        <v>44959.373610431758</v>
      </c>
      <c r="E95" s="21">
        <f t="shared" si="2"/>
        <v>72382.151881365717</v>
      </c>
      <c r="F95" s="19">
        <f t="shared" si="3"/>
        <v>3.7151648859663542</v>
      </c>
      <c r="G95" s="19">
        <f t="shared" si="4"/>
        <v>3.72</v>
      </c>
      <c r="I95" s="42"/>
      <c r="J95" s="43"/>
      <c r="K95" s="44"/>
    </row>
    <row r="96" spans="1:11" x14ac:dyDescent="0.2">
      <c r="A96" s="8">
        <v>92</v>
      </c>
      <c r="B96" s="30">
        <f>SCB!F97</f>
        <v>18820</v>
      </c>
      <c r="C96" s="20">
        <f t="shared" si="6"/>
        <v>11505.743095417411</v>
      </c>
      <c r="D96" s="20">
        <f t="shared" si="7"/>
        <v>33453.630515014353</v>
      </c>
      <c r="E96" s="21">
        <f t="shared" si="2"/>
        <v>54720.266311467582</v>
      </c>
      <c r="F96" s="19">
        <f t="shared" si="3"/>
        <v>3.446669814656401</v>
      </c>
      <c r="G96" s="19">
        <f t="shared" si="4"/>
        <v>3.45</v>
      </c>
      <c r="I96" s="42"/>
      <c r="J96" s="43"/>
      <c r="K96" s="44"/>
    </row>
    <row r="97" spans="1:11" x14ac:dyDescent="0.2">
      <c r="A97" s="8">
        <v>93</v>
      </c>
      <c r="B97" s="30">
        <f>SCB!F98</f>
        <v>15192</v>
      </c>
      <c r="C97" s="20">
        <f t="shared" si="6"/>
        <v>9141.475452566654</v>
      </c>
      <c r="D97" s="20">
        <f t="shared" si="7"/>
        <v>24312.155062447684</v>
      </c>
      <c r="E97" s="21">
        <f t="shared" ref="E97:E114" si="9">(1+förskottsränta)^(A97-61)*D97</f>
        <v>40403.790572451042</v>
      </c>
      <c r="F97" s="19">
        <f t="shared" ref="F97:F114" si="10">+$K$79+$K$81*E97/B97</f>
        <v>3.1986492045884845</v>
      </c>
      <c r="G97" s="19">
        <f t="shared" si="4"/>
        <v>3.2</v>
      </c>
      <c r="I97" s="42"/>
      <c r="J97" s="43"/>
      <c r="K97" s="44"/>
    </row>
    <row r="98" spans="1:11" x14ac:dyDescent="0.2">
      <c r="A98" s="8">
        <v>94</v>
      </c>
      <c r="B98" s="30">
        <f>SCB!F99</f>
        <v>11963</v>
      </c>
      <c r="C98" s="20">
        <f t="shared" ref="C98:C114" si="11">+B98*(1+förskottsränta)^(61-A98)</f>
        <v>7085.1286498083646</v>
      </c>
      <c r="D98" s="20">
        <f t="shared" si="7"/>
        <v>17227.026412639316</v>
      </c>
      <c r="E98" s="21">
        <f t="shared" si="9"/>
        <v>29087.251221610251</v>
      </c>
      <c r="F98" s="19">
        <f t="shared" si="10"/>
        <v>2.9705350965886517</v>
      </c>
      <c r="G98" s="19">
        <f t="shared" si="4"/>
        <v>2.97</v>
      </c>
      <c r="I98" s="42"/>
      <c r="J98" s="43"/>
      <c r="K98" s="44"/>
    </row>
    <row r="99" spans="1:11" x14ac:dyDescent="0.2">
      <c r="A99" s="8">
        <v>95</v>
      </c>
      <c r="B99" s="30">
        <f>SCB!F100</f>
        <v>9162</v>
      </c>
      <c r="C99" s="20">
        <f t="shared" si="11"/>
        <v>5340.7742022107732</v>
      </c>
      <c r="D99" s="20">
        <f t="shared" si="7"/>
        <v>11886.252210428549</v>
      </c>
      <c r="E99" s="21">
        <f t="shared" si="9"/>
        <v>20390.647241156024</v>
      </c>
      <c r="F99" s="19">
        <f t="shared" si="10"/>
        <v>2.7646635396197539</v>
      </c>
      <c r="G99" s="19">
        <f t="shared" si="4"/>
        <v>2.76</v>
      </c>
      <c r="I99" s="42"/>
      <c r="J99" s="43"/>
      <c r="K99" s="44"/>
    </row>
    <row r="100" spans="1:11" x14ac:dyDescent="0.2">
      <c r="A100" s="8">
        <v>96</v>
      </c>
      <c r="B100" s="30">
        <f>SCB!F101</f>
        <v>6847</v>
      </c>
      <c r="C100" s="20">
        <f t="shared" si="11"/>
        <v>3928.4438465599483</v>
      </c>
      <c r="D100" s="20">
        <f t="shared" si="7"/>
        <v>7957.8083638686012</v>
      </c>
      <c r="E100" s="21">
        <f t="shared" si="9"/>
        <v>13869.897597014522</v>
      </c>
      <c r="F100" s="19">
        <f t="shared" si="10"/>
        <v>2.5647818436582783</v>
      </c>
      <c r="G100" s="19">
        <f t="shared" si="4"/>
        <v>2.56</v>
      </c>
      <c r="I100" s="42"/>
      <c r="J100" s="43"/>
      <c r="K100" s="44"/>
    </row>
    <row r="101" spans="1:11" ht="13.5" thickBot="1" x14ac:dyDescent="0.25">
      <c r="A101" s="8">
        <v>97</v>
      </c>
      <c r="B101" s="30">
        <f>SCB!F102</f>
        <v>4962</v>
      </c>
      <c r="C101" s="20">
        <f t="shared" si="11"/>
        <v>2802.0977010781289</v>
      </c>
      <c r="D101" s="20">
        <f t="shared" si="7"/>
        <v>5155.7106627904732</v>
      </c>
      <c r="E101" s="21">
        <f t="shared" si="9"/>
        <v>9129.8159585667581</v>
      </c>
      <c r="F101" s="19">
        <f t="shared" si="10"/>
        <v>2.3790350256803778</v>
      </c>
      <c r="G101" s="19">
        <f t="shared" si="4"/>
        <v>2.38</v>
      </c>
      <c r="I101" s="45"/>
      <c r="J101" s="46"/>
      <c r="K101" s="47"/>
    </row>
    <row r="102" spans="1:11" x14ac:dyDescent="0.2">
      <c r="A102" s="8">
        <v>98</v>
      </c>
      <c r="B102" s="30">
        <f>SCB!F103</f>
        <v>3477</v>
      </c>
      <c r="C102" s="20">
        <f t="shared" si="11"/>
        <v>1932.5800704743162</v>
      </c>
      <c r="D102" s="20">
        <f t="shared" si="7"/>
        <v>3223.1305923161563</v>
      </c>
      <c r="E102" s="21">
        <f t="shared" si="9"/>
        <v>5798.8930139038257</v>
      </c>
      <c r="F102" s="19">
        <f t="shared" si="10"/>
        <v>2.2068709626508212</v>
      </c>
      <c r="G102" s="19">
        <f t="shared" si="4"/>
        <v>2.21</v>
      </c>
    </row>
    <row r="103" spans="1:11" x14ac:dyDescent="0.2">
      <c r="A103" s="8">
        <v>99</v>
      </c>
      <c r="B103" s="30">
        <f>SCB!F104</f>
        <v>2349</v>
      </c>
      <c r="C103" s="20">
        <f t="shared" si="11"/>
        <v>1285.0561806449609</v>
      </c>
      <c r="D103" s="20">
        <f t="shared" si="7"/>
        <v>1938.0744116711955</v>
      </c>
      <c r="E103" s="21">
        <f t="shared" si="9"/>
        <v>3542.6753021262862</v>
      </c>
      <c r="F103" s="19">
        <f t="shared" si="10"/>
        <v>2.0472444969900807</v>
      </c>
      <c r="G103" s="19">
        <f t="shared" si="4"/>
        <v>2.0499999999999998</v>
      </c>
    </row>
    <row r="104" spans="1:11" x14ac:dyDescent="0.2">
      <c r="A104" s="8">
        <v>100</v>
      </c>
      <c r="B104" s="30">
        <f>SCB!F105</f>
        <v>1525</v>
      </c>
      <c r="C104" s="20">
        <f t="shared" si="11"/>
        <v>821.13626651463574</v>
      </c>
      <c r="D104" s="20">
        <f t="shared" si="7"/>
        <v>1116.9381451565598</v>
      </c>
      <c r="E104" s="21">
        <f t="shared" si="9"/>
        <v>2074.3581069603069</v>
      </c>
      <c r="F104" s="19">
        <f t="shared" si="10"/>
        <v>1.8993130600038406</v>
      </c>
      <c r="G104" s="19">
        <f t="shared" si="4"/>
        <v>1.9</v>
      </c>
    </row>
    <row r="105" spans="1:11" x14ac:dyDescent="0.2">
      <c r="A105" s="8">
        <v>101</v>
      </c>
      <c r="B105" s="30">
        <f>SCB!F106</f>
        <v>948</v>
      </c>
      <c r="C105" s="20">
        <f t="shared" si="11"/>
        <v>502.41201797849146</v>
      </c>
      <c r="D105" s="20">
        <f t="shared" si="7"/>
        <v>614.52612717806835</v>
      </c>
      <c r="E105" s="21">
        <f t="shared" si="9"/>
        <v>1159.5478366716718</v>
      </c>
      <c r="F105" s="19">
        <f t="shared" si="10"/>
        <v>1.7622271038542763</v>
      </c>
      <c r="G105" s="19">
        <f t="shared" si="4"/>
        <v>1.76</v>
      </c>
    </row>
    <row r="106" spans="1:11" x14ac:dyDescent="0.2">
      <c r="A106" s="8">
        <v>102</v>
      </c>
      <c r="B106" s="30">
        <f>SCB!F107</f>
        <v>562</v>
      </c>
      <c r="C106" s="20">
        <f t="shared" si="11"/>
        <v>293.15296407678846</v>
      </c>
      <c r="D106" s="20">
        <f t="shared" si="7"/>
        <v>321.37316310127983</v>
      </c>
      <c r="E106" s="21">
        <f t="shared" si="9"/>
        <v>616.10060205841842</v>
      </c>
      <c r="F106" s="19">
        <f t="shared" si="10"/>
        <v>1.6353371481165973</v>
      </c>
      <c r="G106" s="19">
        <f t="shared" si="4"/>
        <v>1.64</v>
      </c>
    </row>
    <row r="107" spans="1:11" x14ac:dyDescent="0.2">
      <c r="A107" s="8">
        <v>103</v>
      </c>
      <c r="B107" s="30">
        <f>SCB!F108</f>
        <v>316</v>
      </c>
      <c r="C107" s="20">
        <f t="shared" si="11"/>
        <v>162.23753861396509</v>
      </c>
      <c r="D107" s="20">
        <f t="shared" si="7"/>
        <v>159.13562448731483</v>
      </c>
      <c r="E107" s="21">
        <f t="shared" si="9"/>
        <v>309.95821169135326</v>
      </c>
      <c r="F107" s="19">
        <f t="shared" si="10"/>
        <v>1.5199507424814334</v>
      </c>
      <c r="G107" s="19">
        <f t="shared" si="4"/>
        <v>1.52</v>
      </c>
    </row>
    <row r="108" spans="1:11" x14ac:dyDescent="0.2">
      <c r="A108" s="8">
        <v>104</v>
      </c>
      <c r="B108" s="30">
        <f>SCB!F109</f>
        <v>168</v>
      </c>
      <c r="C108" s="20">
        <f t="shared" si="11"/>
        <v>84.89455573839497</v>
      </c>
      <c r="D108" s="20">
        <f t="shared" si="7"/>
        <v>74.241068748919801</v>
      </c>
      <c r="E108" s="21">
        <f t="shared" si="9"/>
        <v>146.91754307841478</v>
      </c>
      <c r="F108" s="19">
        <f t="shared" si="10"/>
        <v>1.4135772927492005</v>
      </c>
      <c r="G108" s="19">
        <f t="shared" si="4"/>
        <v>1.41</v>
      </c>
    </row>
    <row r="109" spans="1:11" x14ac:dyDescent="0.2">
      <c r="A109" s="8">
        <v>105</v>
      </c>
      <c r="B109" s="30">
        <f>SCB!F110</f>
        <v>84</v>
      </c>
      <c r="C109" s="20">
        <f t="shared" si="11"/>
        <v>41.778816800391219</v>
      </c>
      <c r="D109" s="20">
        <f t="shared" si="7"/>
        <v>32.462251948528582</v>
      </c>
      <c r="E109" s="21">
        <f t="shared" si="9"/>
        <v>65.268223767669426</v>
      </c>
      <c r="F109" s="19">
        <f t="shared" si="10"/>
        <v>1.3160687385221581</v>
      </c>
      <c r="G109" s="19">
        <f t="shared" si="4"/>
        <v>1.32</v>
      </c>
    </row>
    <row r="110" spans="1:11" x14ac:dyDescent="0.2">
      <c r="A110" s="8">
        <v>106</v>
      </c>
      <c r="B110" s="30">
        <f>SCB!F111</f>
        <v>39</v>
      </c>
      <c r="C110" s="20">
        <f t="shared" si="11"/>
        <v>19.091838386005549</v>
      </c>
      <c r="D110" s="20">
        <f t="shared" si="7"/>
        <v>13.370413562523035</v>
      </c>
      <c r="E110" s="21">
        <f t="shared" si="9"/>
        <v>27.312515347952143</v>
      </c>
      <c r="F110" s="19">
        <f t="shared" si="10"/>
        <v>1.2393853820650771</v>
      </c>
      <c r="G110" s="19">
        <f t="shared" si="4"/>
        <v>1.24</v>
      </c>
    </row>
    <row r="111" spans="1:11" x14ac:dyDescent="0.2">
      <c r="A111" s="8">
        <v>107</v>
      </c>
      <c r="B111" s="30">
        <f>SCB!F112</f>
        <v>17</v>
      </c>
      <c r="C111" s="20">
        <f t="shared" si="11"/>
        <v>8.1910269675473018</v>
      </c>
      <c r="D111" s="20">
        <f t="shared" si="7"/>
        <v>5.1793865949757327</v>
      </c>
      <c r="E111" s="21">
        <f t="shared" si="9"/>
        <v>10.749515593519376</v>
      </c>
      <c r="F111" s="19">
        <f t="shared" si="10"/>
        <v>1.1713875045706521</v>
      </c>
      <c r="G111" s="19">
        <f t="shared" si="4"/>
        <v>1.17</v>
      </c>
    </row>
    <row r="112" spans="1:11" x14ac:dyDescent="0.2">
      <c r="A112" s="8">
        <v>108</v>
      </c>
      <c r="B112" s="30">
        <f>SCB!F113</f>
        <v>7</v>
      </c>
      <c r="C112" s="20">
        <f t="shared" si="11"/>
        <v>3.3196612304788746</v>
      </c>
      <c r="D112" s="20">
        <f t="shared" si="7"/>
        <v>1.8597253644968585</v>
      </c>
      <c r="E112" s="21">
        <f t="shared" si="9"/>
        <v>3.9215078430156858</v>
      </c>
      <c r="F112" s="19">
        <f t="shared" si="10"/>
        <v>1.0992769604712125</v>
      </c>
      <c r="G112" s="19">
        <f t="shared" si="4"/>
        <v>1.1000000000000001</v>
      </c>
    </row>
    <row r="113" spans="1:7" x14ac:dyDescent="0.2">
      <c r="A113" s="8">
        <v>109</v>
      </c>
      <c r="B113" s="30">
        <f>SCB!F114</f>
        <v>3</v>
      </c>
      <c r="C113" s="20">
        <f t="shared" si="11"/>
        <v>1.4003070432278717</v>
      </c>
      <c r="D113" s="20">
        <f t="shared" si="7"/>
        <v>0.45941832126898674</v>
      </c>
      <c r="E113" s="21">
        <f t="shared" si="9"/>
        <v>0.98425196850393692</v>
      </c>
      <c r="F113" s="19">
        <f t="shared" si="10"/>
        <v>0.86714070358661499</v>
      </c>
      <c r="G113" s="19">
        <f t="shared" si="4"/>
        <v>0.87</v>
      </c>
    </row>
    <row r="114" spans="1:7" x14ac:dyDescent="0.2">
      <c r="A114" s="8">
        <v>110</v>
      </c>
      <c r="B114" s="30">
        <f>SCB!F115</f>
        <v>1</v>
      </c>
      <c r="C114" s="20">
        <f t="shared" si="11"/>
        <v>0.45941832126898674</v>
      </c>
      <c r="D114" s="20">
        <f t="shared" si="7"/>
        <v>0</v>
      </c>
      <c r="E114" s="21">
        <f t="shared" si="9"/>
        <v>0</v>
      </c>
      <c r="F114" s="19">
        <f t="shared" si="10"/>
        <v>0.53904987310902031</v>
      </c>
      <c r="G114" s="19">
        <f t="shared" si="4"/>
        <v>0.54</v>
      </c>
    </row>
    <row r="115" spans="1:7" x14ac:dyDescent="0.2">
      <c r="B115" s="7"/>
    </row>
    <row r="116" spans="1:7" x14ac:dyDescent="0.2">
      <c r="B116" s="7"/>
    </row>
    <row r="117" spans="1:7" hidden="1" x14ac:dyDescent="0.2">
      <c r="B117" s="7"/>
    </row>
    <row r="118" spans="1:7" hidden="1" x14ac:dyDescent="0.2">
      <c r="B118" s="7"/>
    </row>
    <row r="119" spans="1:7" hidden="1" x14ac:dyDescent="0.2">
      <c r="B119" s="7"/>
    </row>
    <row r="120" spans="1:7" hidden="1" x14ac:dyDescent="0.2">
      <c r="B120" s="7"/>
    </row>
    <row r="121" spans="1:7" hidden="1" x14ac:dyDescent="0.2">
      <c r="B121" s="7"/>
    </row>
    <row r="122" spans="1:7" hidden="1" x14ac:dyDescent="0.2">
      <c r="B122" s="7"/>
    </row>
    <row r="123" spans="1:7" hidden="1" x14ac:dyDescent="0.2">
      <c r="B123" s="7"/>
    </row>
    <row r="124" spans="1:7" hidden="1" x14ac:dyDescent="0.2">
      <c r="B124" s="7"/>
    </row>
    <row r="125" spans="1:7" hidden="1" x14ac:dyDescent="0.2">
      <c r="B125" s="7"/>
    </row>
    <row r="126" spans="1:7" hidden="1" x14ac:dyDescent="0.2">
      <c r="B126" s="7"/>
    </row>
    <row r="127" spans="1:7" hidden="1" x14ac:dyDescent="0.2">
      <c r="B127" s="7"/>
    </row>
    <row r="128" spans="1:7" hidden="1" x14ac:dyDescent="0.2">
      <c r="B128" s="7"/>
    </row>
    <row r="129" spans="2:2" hidden="1" x14ac:dyDescent="0.2">
      <c r="B129" s="7"/>
    </row>
    <row r="130" spans="2:2" hidden="1" x14ac:dyDescent="0.2">
      <c r="B130" s="7"/>
    </row>
    <row r="131" spans="2:2" hidden="1" x14ac:dyDescent="0.2">
      <c r="B131" s="7"/>
    </row>
    <row r="132" spans="2:2" hidden="1" x14ac:dyDescent="0.2">
      <c r="B132" s="7"/>
    </row>
    <row r="133" spans="2:2" hidden="1" x14ac:dyDescent="0.2">
      <c r="B133" s="7"/>
    </row>
    <row r="134" spans="2:2" hidden="1" x14ac:dyDescent="0.2">
      <c r="B134" s="7"/>
    </row>
    <row r="135" spans="2:2" hidden="1" x14ac:dyDescent="0.2">
      <c r="B135" s="7"/>
    </row>
    <row r="136" spans="2:2" hidden="1" x14ac:dyDescent="0.2">
      <c r="B136" s="7"/>
    </row>
    <row r="137" spans="2:2" hidden="1" x14ac:dyDescent="0.2">
      <c r="B137" s="7"/>
    </row>
    <row r="138" spans="2:2" hidden="1" x14ac:dyDescent="0.2">
      <c r="B138" s="7"/>
    </row>
    <row r="139" spans="2:2" hidden="1" x14ac:dyDescent="0.2">
      <c r="B139" s="7"/>
    </row>
    <row r="140" spans="2:2" hidden="1" x14ac:dyDescent="0.2">
      <c r="B140" s="7"/>
    </row>
    <row r="141" spans="2:2" hidden="1" x14ac:dyDescent="0.2">
      <c r="B141" s="7"/>
    </row>
    <row r="142" spans="2:2" hidden="1" x14ac:dyDescent="0.2">
      <c r="B142" s="7"/>
    </row>
    <row r="143" spans="2:2" hidden="1" x14ac:dyDescent="0.2">
      <c r="B143" s="7"/>
    </row>
    <row r="144" spans="2:2" hidden="1" x14ac:dyDescent="0.2">
      <c r="B144" s="7"/>
    </row>
    <row r="145" spans="2:2" hidden="1" x14ac:dyDescent="0.2">
      <c r="B145" s="7"/>
    </row>
    <row r="146" spans="2:2" hidden="1" x14ac:dyDescent="0.2">
      <c r="B146" s="7"/>
    </row>
    <row r="147" spans="2:2" hidden="1" x14ac:dyDescent="0.2">
      <c r="B147" s="7"/>
    </row>
    <row r="148" spans="2:2" hidden="1" x14ac:dyDescent="0.2">
      <c r="B148" s="7"/>
    </row>
    <row r="149" spans="2:2" hidden="1" x14ac:dyDescent="0.2">
      <c r="B149" s="7"/>
    </row>
    <row r="150" spans="2:2" hidden="1" x14ac:dyDescent="0.2">
      <c r="B150" s="7"/>
    </row>
    <row r="151" spans="2:2" hidden="1" x14ac:dyDescent="0.2">
      <c r="B151" s="7"/>
    </row>
    <row r="152" spans="2:2" hidden="1" x14ac:dyDescent="0.2">
      <c r="B152" s="7"/>
    </row>
    <row r="153" spans="2:2" hidden="1" x14ac:dyDescent="0.2">
      <c r="B153" s="7"/>
    </row>
    <row r="154" spans="2:2" hidden="1" x14ac:dyDescent="0.2">
      <c r="B154" s="7"/>
    </row>
    <row r="155" spans="2:2" hidden="1" x14ac:dyDescent="0.2">
      <c r="B155" s="7"/>
    </row>
    <row r="156" spans="2:2" hidden="1" x14ac:dyDescent="0.2">
      <c r="B156" s="7"/>
    </row>
    <row r="157" spans="2:2" hidden="1" x14ac:dyDescent="0.2">
      <c r="B157" s="7"/>
    </row>
    <row r="158" spans="2:2" hidden="1" x14ac:dyDescent="0.2">
      <c r="B158" s="7"/>
    </row>
    <row r="159" spans="2:2" hidden="1" x14ac:dyDescent="0.2">
      <c r="B159" s="7"/>
    </row>
    <row r="160" spans="2:2" hidden="1" x14ac:dyDescent="0.2">
      <c r="B160" s="7"/>
    </row>
    <row r="161" spans="2:2" hidden="1" x14ac:dyDescent="0.2">
      <c r="B161" s="7"/>
    </row>
    <row r="162" spans="2:2" hidden="1" x14ac:dyDescent="0.2">
      <c r="B162" s="7"/>
    </row>
    <row r="163" spans="2:2" hidden="1" x14ac:dyDescent="0.2">
      <c r="B163" s="7"/>
    </row>
    <row r="164" spans="2:2" hidden="1" x14ac:dyDescent="0.2">
      <c r="B164" s="7"/>
    </row>
    <row r="165" spans="2:2" hidden="1" x14ac:dyDescent="0.2">
      <c r="B165" s="7"/>
    </row>
    <row r="166" spans="2:2" hidden="1" x14ac:dyDescent="0.2">
      <c r="B166" s="7"/>
    </row>
    <row r="167" spans="2:2" hidden="1" x14ac:dyDescent="0.2"/>
    <row r="168" spans="2:2" hidden="1" x14ac:dyDescent="0.2"/>
    <row r="169" spans="2:2" hidden="1" x14ac:dyDescent="0.2"/>
    <row r="170" spans="2:2" hidden="1" x14ac:dyDescent="0.2"/>
    <row r="171" spans="2:2" hidden="1" x14ac:dyDescent="0.2"/>
    <row r="172" spans="2:2" hidden="1" x14ac:dyDescent="0.2"/>
    <row r="173" spans="2:2" hidden="1" x14ac:dyDescent="0.2"/>
    <row r="174" spans="2:2" hidden="1" x14ac:dyDescent="0.2"/>
    <row r="175" spans="2:2" hidden="1" x14ac:dyDescent="0.2"/>
    <row r="176" spans="2: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</sheetData>
  <sheetProtection formatCells="0" formatColumns="0"/>
  <mergeCells count="8">
    <mergeCell ref="I94:K101"/>
    <mergeCell ref="I79:J79"/>
    <mergeCell ref="I81:J81"/>
    <mergeCell ref="D2:K5"/>
    <mergeCell ref="G23:G25"/>
    <mergeCell ref="D23:D25"/>
    <mergeCell ref="D12:F13"/>
    <mergeCell ref="D16:E16"/>
  </mergeCells>
  <phoneticPr fontId="6" type="noConversion"/>
  <hyperlinks>
    <hyperlink ref="D6" r:id="rId1"/>
  </hyperlinks>
  <pageMargins left="0.75" right="0.75" top="1" bottom="1" header="0.5" footer="0.5"/>
  <pageSetup paperSize="9" scale="86" fitToHeight="3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17"/>
  <sheetViews>
    <sheetView workbookViewId="0"/>
  </sheetViews>
  <sheetFormatPr defaultColWidth="0" defaultRowHeight="12.75" zeroHeight="1" x14ac:dyDescent="0.2"/>
  <cols>
    <col min="1" max="1" width="5.7109375" style="1" customWidth="1"/>
    <col min="2" max="2" width="8.28515625" style="1" customWidth="1"/>
    <col min="3" max="3" width="9.85546875" style="1" bestFit="1" customWidth="1"/>
    <col min="4" max="4" width="21.140625" style="1" bestFit="1" customWidth="1"/>
    <col min="5" max="5" width="9.85546875" style="6" bestFit="1" customWidth="1"/>
    <col min="6" max="6" width="18.7109375" style="7" customWidth="1"/>
    <col min="7" max="7" width="13.140625" style="23" bestFit="1" customWidth="1"/>
    <col min="8" max="12" width="9.140625" style="1" customWidth="1"/>
    <col min="13" max="16" width="9.140625" style="1" hidden="1" customWidth="1"/>
    <col min="17" max="16384" width="9.140625" style="1" hidden="1"/>
  </cols>
  <sheetData>
    <row r="1" spans="1:9" x14ac:dyDescent="0.2">
      <c r="A1" s="4" t="s">
        <v>42</v>
      </c>
    </row>
    <row r="2" spans="1:9" x14ac:dyDescent="0.2"/>
    <row r="3" spans="1:9" x14ac:dyDescent="0.2">
      <c r="C3" s="24" t="s">
        <v>32</v>
      </c>
      <c r="D3" s="24"/>
      <c r="F3" s="7" t="s">
        <v>33</v>
      </c>
      <c r="G3" s="23" t="s">
        <v>34</v>
      </c>
    </row>
    <row r="4" spans="1:9" x14ac:dyDescent="0.2">
      <c r="A4" s="1" t="s">
        <v>3</v>
      </c>
      <c r="B4" s="1" t="s">
        <v>35</v>
      </c>
      <c r="C4" s="1" t="s">
        <v>36</v>
      </c>
      <c r="D4" s="1" t="s">
        <v>37</v>
      </c>
      <c r="E4" s="6" t="s">
        <v>38</v>
      </c>
      <c r="F4" s="7" t="s">
        <v>39</v>
      </c>
      <c r="G4" s="23" t="s">
        <v>40</v>
      </c>
    </row>
    <row r="5" spans="1:9" x14ac:dyDescent="0.2">
      <c r="A5" s="32">
        <v>0</v>
      </c>
      <c r="B5" s="33">
        <v>569088</v>
      </c>
      <c r="C5" s="33">
        <v>1379</v>
      </c>
      <c r="D5" s="33">
        <v>1198</v>
      </c>
      <c r="E5" s="34" t="s">
        <v>53</v>
      </c>
      <c r="F5" s="33">
        <v>100000</v>
      </c>
      <c r="G5" s="34">
        <v>81.83</v>
      </c>
      <c r="I5" s="23"/>
    </row>
    <row r="6" spans="1:9" x14ac:dyDescent="0.2">
      <c r="A6" s="32">
        <v>1</v>
      </c>
      <c r="B6" s="33">
        <v>572277</v>
      </c>
      <c r="C6" s="33">
        <v>115</v>
      </c>
      <c r="D6" s="33">
        <v>58</v>
      </c>
      <c r="E6" s="35" t="s">
        <v>54</v>
      </c>
      <c r="F6" s="33">
        <v>99758</v>
      </c>
      <c r="G6" s="34">
        <v>81.03</v>
      </c>
      <c r="I6" s="23"/>
    </row>
    <row r="7" spans="1:9" x14ac:dyDescent="0.2">
      <c r="A7" s="32">
        <v>2</v>
      </c>
      <c r="B7" s="33">
        <v>572046</v>
      </c>
      <c r="C7" s="33">
        <v>50</v>
      </c>
      <c r="D7" s="33">
        <v>29</v>
      </c>
      <c r="E7" s="35" t="s">
        <v>55</v>
      </c>
      <c r="F7" s="33">
        <v>99738</v>
      </c>
      <c r="G7" s="34">
        <v>80.05</v>
      </c>
      <c r="I7" s="23"/>
    </row>
    <row r="8" spans="1:9" x14ac:dyDescent="0.2">
      <c r="A8" s="32">
        <v>3</v>
      </c>
      <c r="B8" s="33">
        <v>570206</v>
      </c>
      <c r="C8" s="33">
        <v>67</v>
      </c>
      <c r="D8" s="33">
        <v>26</v>
      </c>
      <c r="E8" s="35" t="s">
        <v>56</v>
      </c>
      <c r="F8" s="33">
        <v>99729</v>
      </c>
      <c r="G8" s="34">
        <v>79.06</v>
      </c>
      <c r="I8" s="23"/>
    </row>
    <row r="9" spans="1:9" x14ac:dyDescent="0.2">
      <c r="A9" s="32">
        <v>4</v>
      </c>
      <c r="B9" s="33">
        <v>563902</v>
      </c>
      <c r="C9" s="33">
        <v>56</v>
      </c>
      <c r="D9" s="33">
        <v>22</v>
      </c>
      <c r="E9" s="35" t="s">
        <v>57</v>
      </c>
      <c r="F9" s="33">
        <v>99717</v>
      </c>
      <c r="G9" s="34">
        <v>78.069999999999993</v>
      </c>
      <c r="I9" s="23"/>
    </row>
    <row r="10" spans="1:9" x14ac:dyDescent="0.2">
      <c r="A10" s="32">
        <v>5</v>
      </c>
      <c r="B10" s="33">
        <v>554825</v>
      </c>
      <c r="C10" s="33">
        <v>36</v>
      </c>
      <c r="D10" s="33">
        <v>20</v>
      </c>
      <c r="E10" s="35" t="s">
        <v>58</v>
      </c>
      <c r="F10" s="33">
        <v>99707</v>
      </c>
      <c r="G10" s="34">
        <v>77.069999999999993</v>
      </c>
      <c r="I10" s="23"/>
    </row>
    <row r="11" spans="1:9" x14ac:dyDescent="0.2">
      <c r="A11" s="32">
        <v>6</v>
      </c>
      <c r="B11" s="33">
        <v>547293</v>
      </c>
      <c r="C11" s="33">
        <v>38</v>
      </c>
      <c r="D11" s="33">
        <v>25</v>
      </c>
      <c r="E11" s="35" t="s">
        <v>59</v>
      </c>
      <c r="F11" s="33">
        <v>99701</v>
      </c>
      <c r="G11" s="34">
        <v>76.08</v>
      </c>
      <c r="I11" s="23"/>
    </row>
    <row r="12" spans="1:9" x14ac:dyDescent="0.2">
      <c r="A12" s="32">
        <v>7</v>
      </c>
      <c r="B12" s="33">
        <v>538992</v>
      </c>
      <c r="C12" s="33">
        <v>46</v>
      </c>
      <c r="D12" s="33">
        <v>28</v>
      </c>
      <c r="E12" s="35" t="s">
        <v>55</v>
      </c>
      <c r="F12" s="33">
        <v>99694</v>
      </c>
      <c r="G12" s="34">
        <v>75.08</v>
      </c>
      <c r="I12" s="23"/>
    </row>
    <row r="13" spans="1:9" x14ac:dyDescent="0.2">
      <c r="A13" s="32">
        <v>8</v>
      </c>
      <c r="B13" s="33">
        <v>527942</v>
      </c>
      <c r="C13" s="33">
        <v>42</v>
      </c>
      <c r="D13" s="33">
        <v>22</v>
      </c>
      <c r="E13" s="35" t="s">
        <v>60</v>
      </c>
      <c r="F13" s="33">
        <v>99685</v>
      </c>
      <c r="G13" s="34">
        <v>74.09</v>
      </c>
      <c r="I13" s="23"/>
    </row>
    <row r="14" spans="1:9" x14ac:dyDescent="0.2">
      <c r="A14" s="32">
        <v>9</v>
      </c>
      <c r="B14" s="33">
        <v>517261</v>
      </c>
      <c r="C14" s="33">
        <v>28</v>
      </c>
      <c r="D14" s="33">
        <v>18</v>
      </c>
      <c r="E14" s="35" t="s">
        <v>61</v>
      </c>
      <c r="F14" s="33">
        <v>99677</v>
      </c>
      <c r="G14" s="34">
        <v>73.099999999999994</v>
      </c>
      <c r="I14" s="23"/>
    </row>
    <row r="15" spans="1:9" x14ac:dyDescent="0.2">
      <c r="A15" s="32">
        <v>10</v>
      </c>
      <c r="B15" s="33">
        <v>507159</v>
      </c>
      <c r="C15" s="33">
        <v>34</v>
      </c>
      <c r="D15" s="33">
        <v>18</v>
      </c>
      <c r="E15" s="35" t="s">
        <v>59</v>
      </c>
      <c r="F15" s="33">
        <v>99672</v>
      </c>
      <c r="G15" s="34">
        <v>72.099999999999994</v>
      </c>
      <c r="I15" s="23"/>
    </row>
    <row r="16" spans="1:9" x14ac:dyDescent="0.2">
      <c r="A16" s="32">
        <v>11</v>
      </c>
      <c r="B16" s="33">
        <v>497673</v>
      </c>
      <c r="C16" s="33">
        <v>35</v>
      </c>
      <c r="D16" s="33">
        <v>21</v>
      </c>
      <c r="E16" s="35" t="s">
        <v>59</v>
      </c>
      <c r="F16" s="33">
        <v>99665</v>
      </c>
      <c r="G16" s="34">
        <v>71.099999999999994</v>
      </c>
      <c r="I16" s="23"/>
    </row>
    <row r="17" spans="1:9" x14ac:dyDescent="0.2">
      <c r="A17" s="32">
        <v>12</v>
      </c>
      <c r="B17" s="33">
        <v>491356</v>
      </c>
      <c r="C17" s="33">
        <v>42</v>
      </c>
      <c r="D17" s="33">
        <v>25</v>
      </c>
      <c r="E17" s="35" t="s">
        <v>55</v>
      </c>
      <c r="F17" s="33">
        <v>99658</v>
      </c>
      <c r="G17" s="34">
        <v>70.11</v>
      </c>
      <c r="I17" s="23"/>
    </row>
    <row r="18" spans="1:9" x14ac:dyDescent="0.2">
      <c r="A18" s="32">
        <v>13</v>
      </c>
      <c r="B18" s="33">
        <v>491757</v>
      </c>
      <c r="C18" s="33">
        <v>56</v>
      </c>
      <c r="D18" s="33">
        <v>31</v>
      </c>
      <c r="E18" s="35" t="s">
        <v>62</v>
      </c>
      <c r="F18" s="33">
        <v>99649</v>
      </c>
      <c r="G18" s="34">
        <v>69.12</v>
      </c>
      <c r="I18" s="23"/>
    </row>
    <row r="19" spans="1:9" x14ac:dyDescent="0.2">
      <c r="A19" s="32">
        <v>14</v>
      </c>
      <c r="B19" s="33">
        <v>500723</v>
      </c>
      <c r="C19" s="33">
        <v>49</v>
      </c>
      <c r="D19" s="33">
        <v>22</v>
      </c>
      <c r="E19" s="35" t="s">
        <v>57</v>
      </c>
      <c r="F19" s="33">
        <v>99638</v>
      </c>
      <c r="G19" s="34">
        <v>68.12</v>
      </c>
      <c r="I19" s="23"/>
    </row>
    <row r="20" spans="1:9" x14ac:dyDescent="0.2">
      <c r="A20" s="32">
        <v>15</v>
      </c>
      <c r="B20" s="33">
        <v>519982</v>
      </c>
      <c r="C20" s="33">
        <v>73</v>
      </c>
      <c r="D20" s="33">
        <v>38</v>
      </c>
      <c r="E20" s="35" t="s">
        <v>63</v>
      </c>
      <c r="F20" s="33">
        <v>99628</v>
      </c>
      <c r="G20" s="34">
        <v>67.13</v>
      </c>
      <c r="I20" s="23"/>
    </row>
    <row r="21" spans="1:9" x14ac:dyDescent="0.2">
      <c r="A21" s="32">
        <v>16</v>
      </c>
      <c r="B21" s="33">
        <v>548359</v>
      </c>
      <c r="C21" s="33">
        <v>110</v>
      </c>
      <c r="D21" s="33">
        <v>47</v>
      </c>
      <c r="E21" s="35" t="s">
        <v>54</v>
      </c>
      <c r="F21" s="33">
        <v>99614</v>
      </c>
      <c r="G21" s="34">
        <v>66.14</v>
      </c>
      <c r="I21" s="23"/>
    </row>
    <row r="22" spans="1:9" x14ac:dyDescent="0.2">
      <c r="A22" s="32">
        <v>17</v>
      </c>
      <c r="B22" s="33">
        <v>580820</v>
      </c>
      <c r="C22" s="33">
        <v>149</v>
      </c>
      <c r="D22" s="33">
        <v>69</v>
      </c>
      <c r="E22" s="35" t="s">
        <v>64</v>
      </c>
      <c r="F22" s="33">
        <v>99594</v>
      </c>
      <c r="G22" s="34">
        <v>65.150000000000006</v>
      </c>
      <c r="I22" s="23"/>
    </row>
    <row r="23" spans="1:9" x14ac:dyDescent="0.2">
      <c r="A23" s="32">
        <v>18</v>
      </c>
      <c r="B23" s="33">
        <v>613165</v>
      </c>
      <c r="C23" s="33">
        <v>186</v>
      </c>
      <c r="D23" s="33">
        <v>93</v>
      </c>
      <c r="E23" s="35" t="s">
        <v>65</v>
      </c>
      <c r="F23" s="33">
        <v>99568</v>
      </c>
      <c r="G23" s="34">
        <v>64.17</v>
      </c>
      <c r="I23" s="23"/>
    </row>
    <row r="24" spans="1:9" x14ac:dyDescent="0.2">
      <c r="A24" s="32">
        <v>19</v>
      </c>
      <c r="B24" s="33">
        <v>639795</v>
      </c>
      <c r="C24" s="33">
        <v>224</v>
      </c>
      <c r="D24" s="33">
        <v>117</v>
      </c>
      <c r="E24" s="35" t="s">
        <v>66</v>
      </c>
      <c r="F24" s="33">
        <v>99538</v>
      </c>
      <c r="G24" s="34">
        <v>63.19</v>
      </c>
      <c r="I24" s="23"/>
    </row>
    <row r="25" spans="1:9" x14ac:dyDescent="0.2">
      <c r="A25" s="32">
        <v>20</v>
      </c>
      <c r="B25" s="33">
        <v>655693</v>
      </c>
      <c r="C25" s="33">
        <v>240</v>
      </c>
      <c r="D25" s="33">
        <v>117</v>
      </c>
      <c r="E25" s="35" t="s">
        <v>67</v>
      </c>
      <c r="F25" s="33">
        <v>99503</v>
      </c>
      <c r="G25" s="34">
        <v>62.21</v>
      </c>
      <c r="I25" s="23"/>
    </row>
    <row r="26" spans="1:9" x14ac:dyDescent="0.2">
      <c r="A26" s="32">
        <v>21</v>
      </c>
      <c r="B26" s="33">
        <v>660292</v>
      </c>
      <c r="C26" s="33">
        <v>293</v>
      </c>
      <c r="D26" s="33">
        <v>143</v>
      </c>
      <c r="E26" s="35" t="s">
        <v>68</v>
      </c>
      <c r="F26" s="33">
        <v>99467</v>
      </c>
      <c r="G26" s="34">
        <v>61.23</v>
      </c>
      <c r="I26" s="23"/>
    </row>
    <row r="27" spans="1:9" x14ac:dyDescent="0.2">
      <c r="A27" s="32">
        <v>22</v>
      </c>
      <c r="B27" s="33">
        <v>657665</v>
      </c>
      <c r="C27" s="33">
        <v>291</v>
      </c>
      <c r="D27" s="33">
        <v>141</v>
      </c>
      <c r="E27" s="35" t="s">
        <v>68</v>
      </c>
      <c r="F27" s="33">
        <v>99423</v>
      </c>
      <c r="G27" s="34">
        <v>60.26</v>
      </c>
      <c r="I27" s="23"/>
    </row>
    <row r="28" spans="1:9" x14ac:dyDescent="0.2">
      <c r="A28" s="32">
        <v>23</v>
      </c>
      <c r="B28" s="33">
        <v>649280</v>
      </c>
      <c r="C28" s="33">
        <v>292</v>
      </c>
      <c r="D28" s="33">
        <v>143</v>
      </c>
      <c r="E28" s="35" t="s">
        <v>69</v>
      </c>
      <c r="F28" s="33">
        <v>99379</v>
      </c>
      <c r="G28" s="34">
        <v>59.29</v>
      </c>
      <c r="I28" s="23"/>
    </row>
    <row r="29" spans="1:9" x14ac:dyDescent="0.2">
      <c r="A29" s="32">
        <v>24</v>
      </c>
      <c r="B29" s="33">
        <v>637532</v>
      </c>
      <c r="C29" s="33">
        <v>322</v>
      </c>
      <c r="D29" s="33">
        <v>157</v>
      </c>
      <c r="E29" s="35" t="s">
        <v>70</v>
      </c>
      <c r="F29" s="33">
        <v>99334</v>
      </c>
      <c r="G29" s="34">
        <v>58.31</v>
      </c>
      <c r="I29" s="23"/>
    </row>
    <row r="30" spans="1:9" x14ac:dyDescent="0.2">
      <c r="A30" s="32">
        <v>25</v>
      </c>
      <c r="B30" s="33">
        <v>624795</v>
      </c>
      <c r="C30" s="33">
        <v>303</v>
      </c>
      <c r="D30" s="33">
        <v>137</v>
      </c>
      <c r="E30" s="35" t="s">
        <v>71</v>
      </c>
      <c r="F30" s="33">
        <v>99284</v>
      </c>
      <c r="G30" s="34">
        <v>57.34</v>
      </c>
      <c r="I30" s="23"/>
    </row>
    <row r="31" spans="1:9" x14ac:dyDescent="0.2">
      <c r="A31" s="32">
        <v>26</v>
      </c>
      <c r="B31" s="33">
        <v>613051</v>
      </c>
      <c r="C31" s="33">
        <v>306</v>
      </c>
      <c r="D31" s="33">
        <v>147</v>
      </c>
      <c r="E31" s="35" t="s">
        <v>70</v>
      </c>
      <c r="F31" s="33">
        <v>99236</v>
      </c>
      <c r="G31" s="34">
        <v>56.37</v>
      </c>
      <c r="I31" s="23"/>
    </row>
    <row r="32" spans="1:9" x14ac:dyDescent="0.2">
      <c r="A32" s="32">
        <v>27</v>
      </c>
      <c r="B32" s="33">
        <v>603434</v>
      </c>
      <c r="C32" s="33">
        <v>297</v>
      </c>
      <c r="D32" s="33">
        <v>162</v>
      </c>
      <c r="E32" s="35" t="s">
        <v>72</v>
      </c>
      <c r="F32" s="33">
        <v>99186</v>
      </c>
      <c r="G32" s="34">
        <v>55.4</v>
      </c>
      <c r="I32" s="23"/>
    </row>
    <row r="33" spans="1:9" x14ac:dyDescent="0.2">
      <c r="A33" s="32">
        <v>28</v>
      </c>
      <c r="B33" s="33">
        <v>596830</v>
      </c>
      <c r="C33" s="33">
        <v>290</v>
      </c>
      <c r="D33" s="33">
        <v>158</v>
      </c>
      <c r="E33" s="35" t="s">
        <v>72</v>
      </c>
      <c r="F33" s="33">
        <v>99137</v>
      </c>
      <c r="G33" s="34">
        <v>54.42</v>
      </c>
      <c r="I33" s="23"/>
    </row>
    <row r="34" spans="1:9" x14ac:dyDescent="0.2">
      <c r="A34" s="32">
        <v>29</v>
      </c>
      <c r="B34" s="33">
        <v>593023</v>
      </c>
      <c r="C34" s="33">
        <v>315</v>
      </c>
      <c r="D34" s="33">
        <v>167</v>
      </c>
      <c r="E34" s="35" t="s">
        <v>73</v>
      </c>
      <c r="F34" s="33">
        <v>99089</v>
      </c>
      <c r="G34" s="34">
        <v>53.45</v>
      </c>
      <c r="I34" s="23"/>
    </row>
    <row r="35" spans="1:9" x14ac:dyDescent="0.2">
      <c r="A35" s="32">
        <v>30</v>
      </c>
      <c r="B35" s="33">
        <v>592245</v>
      </c>
      <c r="C35" s="33">
        <v>280</v>
      </c>
      <c r="D35" s="33">
        <v>138</v>
      </c>
      <c r="E35" s="35" t="s">
        <v>74</v>
      </c>
      <c r="F35" s="33">
        <v>99036</v>
      </c>
      <c r="G35" s="34">
        <v>52.48</v>
      </c>
      <c r="I35" s="23"/>
    </row>
    <row r="36" spans="1:9" x14ac:dyDescent="0.2">
      <c r="A36" s="32">
        <v>31</v>
      </c>
      <c r="B36" s="33">
        <v>590733</v>
      </c>
      <c r="C36" s="33">
        <v>325</v>
      </c>
      <c r="D36" s="33">
        <v>164</v>
      </c>
      <c r="E36" s="35" t="s">
        <v>75</v>
      </c>
      <c r="F36" s="33">
        <v>98989</v>
      </c>
      <c r="G36" s="34">
        <v>51.5</v>
      </c>
      <c r="I36" s="23"/>
    </row>
    <row r="37" spans="1:9" x14ac:dyDescent="0.2">
      <c r="A37" s="32">
        <v>32</v>
      </c>
      <c r="B37" s="33">
        <v>589199</v>
      </c>
      <c r="C37" s="33">
        <v>313</v>
      </c>
      <c r="D37" s="33">
        <v>171</v>
      </c>
      <c r="E37" s="35" t="s">
        <v>73</v>
      </c>
      <c r="F37" s="33">
        <v>98935</v>
      </c>
      <c r="G37" s="34">
        <v>50.53</v>
      </c>
      <c r="I37" s="23"/>
    </row>
    <row r="38" spans="1:9" x14ac:dyDescent="0.2">
      <c r="A38" s="32">
        <v>33</v>
      </c>
      <c r="B38" s="33">
        <v>589432</v>
      </c>
      <c r="C38" s="33">
        <v>318</v>
      </c>
      <c r="D38" s="33">
        <v>177</v>
      </c>
      <c r="E38" s="35" t="s">
        <v>76</v>
      </c>
      <c r="F38" s="33">
        <v>98882</v>
      </c>
      <c r="G38" s="34">
        <v>49.56</v>
      </c>
      <c r="I38" s="23"/>
    </row>
    <row r="39" spans="1:9" x14ac:dyDescent="0.2">
      <c r="A39" s="32">
        <v>34</v>
      </c>
      <c r="B39" s="33">
        <v>591572</v>
      </c>
      <c r="C39" s="33">
        <v>336</v>
      </c>
      <c r="D39" s="33">
        <v>172</v>
      </c>
      <c r="E39" s="35" t="s">
        <v>77</v>
      </c>
      <c r="F39" s="33">
        <v>98829</v>
      </c>
      <c r="G39" s="34">
        <v>48.59</v>
      </c>
      <c r="I39" s="23"/>
    </row>
    <row r="40" spans="1:9" x14ac:dyDescent="0.2">
      <c r="A40" s="32">
        <v>35</v>
      </c>
      <c r="B40" s="33">
        <v>598094</v>
      </c>
      <c r="C40" s="33">
        <v>324</v>
      </c>
      <c r="D40" s="33">
        <v>159</v>
      </c>
      <c r="E40" s="35" t="s">
        <v>76</v>
      </c>
      <c r="F40" s="33">
        <v>98773</v>
      </c>
      <c r="G40" s="34">
        <v>47.61</v>
      </c>
      <c r="I40" s="23"/>
    </row>
    <row r="41" spans="1:9" x14ac:dyDescent="0.2">
      <c r="A41" s="32">
        <v>36</v>
      </c>
      <c r="B41" s="33">
        <v>609607</v>
      </c>
      <c r="C41" s="33">
        <v>353</v>
      </c>
      <c r="D41" s="33">
        <v>182</v>
      </c>
      <c r="E41" s="35" t="s">
        <v>78</v>
      </c>
      <c r="F41" s="33">
        <v>98720</v>
      </c>
      <c r="G41" s="34">
        <v>46.64</v>
      </c>
      <c r="I41" s="23"/>
    </row>
    <row r="42" spans="1:9" x14ac:dyDescent="0.2">
      <c r="A42" s="32">
        <v>37</v>
      </c>
      <c r="B42" s="33">
        <v>622233</v>
      </c>
      <c r="C42" s="33">
        <v>364</v>
      </c>
      <c r="D42" s="33">
        <v>191</v>
      </c>
      <c r="E42" s="35" t="s">
        <v>78</v>
      </c>
      <c r="F42" s="33">
        <v>98663</v>
      </c>
      <c r="G42" s="34">
        <v>45.66</v>
      </c>
      <c r="I42" s="23"/>
    </row>
    <row r="43" spans="1:9" x14ac:dyDescent="0.2">
      <c r="A43" s="32">
        <v>38</v>
      </c>
      <c r="B43" s="33">
        <v>634073</v>
      </c>
      <c r="C43" s="33">
        <v>409</v>
      </c>
      <c r="D43" s="33">
        <v>193</v>
      </c>
      <c r="E43" s="35" t="s">
        <v>79</v>
      </c>
      <c r="F43" s="33">
        <v>98605</v>
      </c>
      <c r="G43" s="34">
        <v>44.69</v>
      </c>
      <c r="I43" s="23"/>
    </row>
    <row r="44" spans="1:9" x14ac:dyDescent="0.2">
      <c r="A44" s="32">
        <v>39</v>
      </c>
      <c r="B44" s="33">
        <v>640946</v>
      </c>
      <c r="C44" s="33">
        <v>456</v>
      </c>
      <c r="D44" s="33">
        <v>220</v>
      </c>
      <c r="E44" s="35" t="s">
        <v>80</v>
      </c>
      <c r="F44" s="33">
        <v>98541</v>
      </c>
      <c r="G44" s="34">
        <v>43.72</v>
      </c>
      <c r="I44" s="23"/>
    </row>
    <row r="45" spans="1:9" x14ac:dyDescent="0.2">
      <c r="A45" s="32">
        <v>40</v>
      </c>
      <c r="B45" s="33">
        <v>640000</v>
      </c>
      <c r="C45" s="33">
        <v>482</v>
      </c>
      <c r="D45" s="33">
        <v>244</v>
      </c>
      <c r="E45" s="35" t="s">
        <v>81</v>
      </c>
      <c r="F45" s="33">
        <v>98471</v>
      </c>
      <c r="G45" s="34">
        <v>42.75</v>
      </c>
      <c r="I45" s="23"/>
    </row>
    <row r="46" spans="1:9" x14ac:dyDescent="0.2">
      <c r="A46" s="32">
        <v>41</v>
      </c>
      <c r="B46" s="33">
        <v>639111</v>
      </c>
      <c r="C46" s="33">
        <v>534</v>
      </c>
      <c r="D46" s="33">
        <v>275</v>
      </c>
      <c r="E46" s="35" t="s">
        <v>82</v>
      </c>
      <c r="F46" s="33">
        <v>98397</v>
      </c>
      <c r="G46" s="34">
        <v>41.78</v>
      </c>
      <c r="I46" s="23"/>
    </row>
    <row r="47" spans="1:9" x14ac:dyDescent="0.2">
      <c r="A47" s="32">
        <v>42</v>
      </c>
      <c r="B47" s="33">
        <v>644007</v>
      </c>
      <c r="C47" s="33">
        <v>576</v>
      </c>
      <c r="D47" s="33">
        <v>280</v>
      </c>
      <c r="E47" s="35" t="s">
        <v>83</v>
      </c>
      <c r="F47" s="33">
        <v>98315</v>
      </c>
      <c r="G47" s="34">
        <v>40.82</v>
      </c>
      <c r="I47" s="23"/>
    </row>
    <row r="48" spans="1:9" x14ac:dyDescent="0.2">
      <c r="A48" s="32">
        <v>43</v>
      </c>
      <c r="B48" s="33">
        <v>651758</v>
      </c>
      <c r="C48" s="33">
        <v>617</v>
      </c>
      <c r="D48" s="33">
        <v>296</v>
      </c>
      <c r="E48" s="34" t="s">
        <v>84</v>
      </c>
      <c r="F48" s="33">
        <v>98227</v>
      </c>
      <c r="G48" s="34">
        <v>39.85</v>
      </c>
      <c r="I48" s="23"/>
    </row>
    <row r="49" spans="1:9" x14ac:dyDescent="0.2">
      <c r="A49" s="32">
        <v>44</v>
      </c>
      <c r="B49" s="33">
        <v>661545</v>
      </c>
      <c r="C49" s="33">
        <v>709</v>
      </c>
      <c r="D49" s="33">
        <v>360</v>
      </c>
      <c r="E49" s="34" t="s">
        <v>85</v>
      </c>
      <c r="F49" s="33">
        <v>98134</v>
      </c>
      <c r="G49" s="34">
        <v>38.89</v>
      </c>
      <c r="I49" s="23"/>
    </row>
    <row r="50" spans="1:9" x14ac:dyDescent="0.2">
      <c r="A50" s="32">
        <v>45</v>
      </c>
      <c r="B50" s="33">
        <v>673747</v>
      </c>
      <c r="C50" s="33">
        <v>814</v>
      </c>
      <c r="D50" s="33">
        <v>413</v>
      </c>
      <c r="E50" s="34" t="s">
        <v>86</v>
      </c>
      <c r="F50" s="33">
        <v>98029</v>
      </c>
      <c r="G50" s="34">
        <v>37.93</v>
      </c>
      <c r="I50" s="23"/>
    </row>
    <row r="51" spans="1:9" x14ac:dyDescent="0.2">
      <c r="A51" s="32">
        <v>46</v>
      </c>
      <c r="B51" s="33">
        <v>679088</v>
      </c>
      <c r="C51" s="33">
        <v>936</v>
      </c>
      <c r="D51" s="33">
        <v>490</v>
      </c>
      <c r="E51" s="34" t="s">
        <v>87</v>
      </c>
      <c r="F51" s="33">
        <v>97911</v>
      </c>
      <c r="G51" s="34">
        <v>36.979999999999997</v>
      </c>
      <c r="I51" s="23"/>
    </row>
    <row r="52" spans="1:9" x14ac:dyDescent="0.2">
      <c r="A52" s="32">
        <v>47</v>
      </c>
      <c r="B52" s="33">
        <v>670592</v>
      </c>
      <c r="C52" s="33">
        <v>1047</v>
      </c>
      <c r="D52" s="33">
        <v>531</v>
      </c>
      <c r="E52" s="34" t="s">
        <v>88</v>
      </c>
      <c r="F52" s="33">
        <v>97776</v>
      </c>
      <c r="G52" s="34">
        <v>36.03</v>
      </c>
      <c r="I52" s="23"/>
    </row>
    <row r="53" spans="1:9" x14ac:dyDescent="0.2">
      <c r="A53" s="32">
        <v>48</v>
      </c>
      <c r="B53" s="33">
        <v>653316</v>
      </c>
      <c r="C53" s="33">
        <v>1092</v>
      </c>
      <c r="D53" s="33">
        <v>550</v>
      </c>
      <c r="E53" s="34" t="s">
        <v>89</v>
      </c>
      <c r="F53" s="33">
        <v>97623</v>
      </c>
      <c r="G53" s="34">
        <v>35.08</v>
      </c>
      <c r="I53" s="23"/>
    </row>
    <row r="54" spans="1:9" x14ac:dyDescent="0.2">
      <c r="A54" s="32">
        <v>49</v>
      </c>
      <c r="B54" s="33">
        <v>632761</v>
      </c>
      <c r="C54" s="33">
        <v>1200</v>
      </c>
      <c r="D54" s="33">
        <v>561</v>
      </c>
      <c r="E54" s="34" t="s">
        <v>90</v>
      </c>
      <c r="F54" s="33">
        <v>97460</v>
      </c>
      <c r="G54" s="34">
        <v>34.14</v>
      </c>
      <c r="I54" s="23"/>
    </row>
    <row r="55" spans="1:9" x14ac:dyDescent="0.2">
      <c r="A55" s="32">
        <v>50</v>
      </c>
      <c r="B55" s="33">
        <v>611590</v>
      </c>
      <c r="C55" s="33">
        <v>1330</v>
      </c>
      <c r="D55" s="33">
        <v>669</v>
      </c>
      <c r="E55" s="34" t="s">
        <v>91</v>
      </c>
      <c r="F55" s="33">
        <v>97275</v>
      </c>
      <c r="G55" s="34">
        <v>33.200000000000003</v>
      </c>
      <c r="I55" s="23"/>
    </row>
    <row r="56" spans="1:9" x14ac:dyDescent="0.2">
      <c r="A56" s="32">
        <v>51</v>
      </c>
      <c r="B56" s="33">
        <v>595439</v>
      </c>
      <c r="C56" s="33">
        <v>1364</v>
      </c>
      <c r="D56" s="33">
        <v>690</v>
      </c>
      <c r="E56" s="34" t="s">
        <v>92</v>
      </c>
      <c r="F56" s="33">
        <v>97064</v>
      </c>
      <c r="G56" s="34">
        <v>32.28</v>
      </c>
      <c r="I56" s="23"/>
    </row>
    <row r="57" spans="1:9" x14ac:dyDescent="0.2">
      <c r="A57" s="32">
        <v>52</v>
      </c>
      <c r="B57" s="33">
        <v>587119</v>
      </c>
      <c r="C57" s="33">
        <v>1447</v>
      </c>
      <c r="D57" s="33">
        <v>723</v>
      </c>
      <c r="E57" s="34" t="s">
        <v>93</v>
      </c>
      <c r="F57" s="33">
        <v>96842</v>
      </c>
      <c r="G57" s="34">
        <v>31.35</v>
      </c>
      <c r="I57" s="23"/>
    </row>
    <row r="58" spans="1:9" x14ac:dyDescent="0.2">
      <c r="A58" s="32">
        <v>53</v>
      </c>
      <c r="B58" s="33">
        <v>584470</v>
      </c>
      <c r="C58" s="33">
        <v>1739</v>
      </c>
      <c r="D58" s="33">
        <v>881</v>
      </c>
      <c r="E58" s="34" t="s">
        <v>94</v>
      </c>
      <c r="F58" s="33">
        <v>96604</v>
      </c>
      <c r="G58" s="34">
        <v>30.42</v>
      </c>
      <c r="I58" s="23"/>
    </row>
    <row r="59" spans="1:9" x14ac:dyDescent="0.2">
      <c r="A59" s="32">
        <v>54</v>
      </c>
      <c r="B59" s="33">
        <v>583492</v>
      </c>
      <c r="C59" s="33">
        <v>1828</v>
      </c>
      <c r="D59" s="33">
        <v>885</v>
      </c>
      <c r="E59" s="34" t="s">
        <v>95</v>
      </c>
      <c r="F59" s="33">
        <v>96317</v>
      </c>
      <c r="G59" s="34">
        <v>29.51</v>
      </c>
      <c r="I59" s="23"/>
    </row>
    <row r="60" spans="1:9" x14ac:dyDescent="0.2">
      <c r="A60" s="32">
        <v>55</v>
      </c>
      <c r="B60" s="33">
        <v>580864</v>
      </c>
      <c r="C60" s="33">
        <v>2018</v>
      </c>
      <c r="D60" s="33">
        <v>965</v>
      </c>
      <c r="E60" s="34" t="s">
        <v>96</v>
      </c>
      <c r="F60" s="33">
        <v>96016</v>
      </c>
      <c r="G60" s="34">
        <v>28.6</v>
      </c>
      <c r="I60" s="23"/>
    </row>
    <row r="61" spans="1:9" x14ac:dyDescent="0.2">
      <c r="A61" s="32">
        <v>56</v>
      </c>
      <c r="B61" s="33">
        <v>578134</v>
      </c>
      <c r="C61" s="33">
        <v>2194</v>
      </c>
      <c r="D61" s="33">
        <v>1131</v>
      </c>
      <c r="E61" s="34" t="s">
        <v>97</v>
      </c>
      <c r="F61" s="33">
        <v>95683</v>
      </c>
      <c r="G61" s="34">
        <v>27.7</v>
      </c>
      <c r="I61" s="23"/>
    </row>
    <row r="62" spans="1:9" x14ac:dyDescent="0.2">
      <c r="A62" s="32">
        <v>57</v>
      </c>
      <c r="B62" s="33">
        <v>575706</v>
      </c>
      <c r="C62" s="33">
        <v>2356</v>
      </c>
      <c r="D62" s="33">
        <v>1118</v>
      </c>
      <c r="E62" s="34" t="s">
        <v>98</v>
      </c>
      <c r="F62" s="33">
        <v>95321</v>
      </c>
      <c r="G62" s="34">
        <v>26.81</v>
      </c>
      <c r="I62" s="23"/>
    </row>
    <row r="63" spans="1:9" x14ac:dyDescent="0.2">
      <c r="A63" s="32">
        <v>58</v>
      </c>
      <c r="B63" s="33">
        <v>571408</v>
      </c>
      <c r="C63" s="33">
        <v>2605</v>
      </c>
      <c r="D63" s="33">
        <v>1277</v>
      </c>
      <c r="E63" s="34" t="s">
        <v>99</v>
      </c>
      <c r="F63" s="33">
        <v>94932</v>
      </c>
      <c r="G63" s="34">
        <v>25.91</v>
      </c>
      <c r="I63" s="23"/>
    </row>
    <row r="64" spans="1:9" x14ac:dyDescent="0.2">
      <c r="A64" s="32">
        <v>59</v>
      </c>
      <c r="B64" s="33">
        <v>569317</v>
      </c>
      <c r="C64" s="33">
        <v>2947</v>
      </c>
      <c r="D64" s="33">
        <v>1503</v>
      </c>
      <c r="E64" s="34" t="s">
        <v>100</v>
      </c>
      <c r="F64" s="33">
        <v>94500</v>
      </c>
      <c r="G64" s="34">
        <v>25.03</v>
      </c>
      <c r="I64" s="23"/>
    </row>
    <row r="65" spans="1:9" x14ac:dyDescent="0.2">
      <c r="A65" s="32">
        <v>60</v>
      </c>
      <c r="B65" s="33">
        <v>573645</v>
      </c>
      <c r="C65" s="33">
        <v>3241</v>
      </c>
      <c r="D65" s="33">
        <v>1636</v>
      </c>
      <c r="E65" s="34" t="s">
        <v>101</v>
      </c>
      <c r="F65" s="33">
        <v>94012</v>
      </c>
      <c r="G65" s="34">
        <v>24.16</v>
      </c>
      <c r="I65" s="23"/>
    </row>
    <row r="66" spans="1:9" x14ac:dyDescent="0.2">
      <c r="A66" s="32">
        <v>61</v>
      </c>
      <c r="B66" s="33">
        <v>581679</v>
      </c>
      <c r="C66" s="33">
        <v>3677</v>
      </c>
      <c r="D66" s="33">
        <v>1851</v>
      </c>
      <c r="E66" s="34" t="s">
        <v>102</v>
      </c>
      <c r="F66" s="33">
        <v>93482</v>
      </c>
      <c r="G66" s="34">
        <v>23.29</v>
      </c>
      <c r="I66" s="23"/>
    </row>
    <row r="67" spans="1:9" x14ac:dyDescent="0.2">
      <c r="A67" s="32">
        <v>62</v>
      </c>
      <c r="B67" s="33">
        <v>591212</v>
      </c>
      <c r="C67" s="33">
        <v>3979</v>
      </c>
      <c r="D67" s="33">
        <v>1941</v>
      </c>
      <c r="E67" s="34" t="s">
        <v>103</v>
      </c>
      <c r="F67" s="33">
        <v>92893</v>
      </c>
      <c r="G67" s="34">
        <v>22.44</v>
      </c>
      <c r="I67" s="23"/>
    </row>
    <row r="68" spans="1:9" x14ac:dyDescent="0.2">
      <c r="A68" s="32">
        <v>63</v>
      </c>
      <c r="B68" s="33">
        <v>602523</v>
      </c>
      <c r="C68" s="33">
        <v>4566</v>
      </c>
      <c r="D68" s="33">
        <v>2268</v>
      </c>
      <c r="E68" s="34" t="s">
        <v>104</v>
      </c>
      <c r="F68" s="33">
        <v>92270</v>
      </c>
      <c r="G68" s="34">
        <v>21.58</v>
      </c>
      <c r="I68" s="23"/>
    </row>
    <row r="69" spans="1:9" x14ac:dyDescent="0.2">
      <c r="A69" s="32">
        <v>64</v>
      </c>
      <c r="B69" s="33">
        <v>611678</v>
      </c>
      <c r="C69" s="33">
        <v>5209</v>
      </c>
      <c r="D69" s="33">
        <v>2601</v>
      </c>
      <c r="E69" s="34" t="s">
        <v>105</v>
      </c>
      <c r="F69" s="33">
        <v>91573</v>
      </c>
      <c r="G69" s="34">
        <v>20.74</v>
      </c>
      <c r="I69" s="23"/>
    </row>
    <row r="70" spans="1:9" x14ac:dyDescent="0.2">
      <c r="A70" s="32">
        <v>65</v>
      </c>
      <c r="B70" s="33">
        <v>613876</v>
      </c>
      <c r="C70" s="33">
        <v>5757</v>
      </c>
      <c r="D70" s="33">
        <v>2874</v>
      </c>
      <c r="E70" s="34" t="s">
        <v>106</v>
      </c>
      <c r="F70" s="33">
        <v>90796</v>
      </c>
      <c r="G70" s="34">
        <v>19.920000000000002</v>
      </c>
      <c r="I70" s="23"/>
    </row>
    <row r="71" spans="1:9" x14ac:dyDescent="0.2">
      <c r="A71" s="32">
        <v>66</v>
      </c>
      <c r="B71" s="33">
        <v>606330</v>
      </c>
      <c r="C71" s="33">
        <v>6300</v>
      </c>
      <c r="D71" s="33">
        <v>3215</v>
      </c>
      <c r="E71" s="34" t="s">
        <v>107</v>
      </c>
      <c r="F71" s="33">
        <v>89948</v>
      </c>
      <c r="G71" s="34">
        <v>19.100000000000001</v>
      </c>
      <c r="I71" s="23"/>
    </row>
    <row r="72" spans="1:9" x14ac:dyDescent="0.2">
      <c r="A72" s="32">
        <v>67</v>
      </c>
      <c r="B72" s="33">
        <v>587480</v>
      </c>
      <c r="C72" s="33">
        <v>6562</v>
      </c>
      <c r="D72" s="33">
        <v>3306</v>
      </c>
      <c r="E72" s="34" t="s">
        <v>108</v>
      </c>
      <c r="F72" s="33">
        <v>89018</v>
      </c>
      <c r="G72" s="34">
        <v>18.29</v>
      </c>
      <c r="I72" s="23"/>
    </row>
    <row r="73" spans="1:9" x14ac:dyDescent="0.2">
      <c r="A73" s="32">
        <v>68</v>
      </c>
      <c r="B73" s="33">
        <v>556572</v>
      </c>
      <c r="C73" s="33">
        <v>6897</v>
      </c>
      <c r="D73" s="33">
        <v>3526</v>
      </c>
      <c r="E73" s="34" t="s">
        <v>109</v>
      </c>
      <c r="F73" s="33">
        <v>88029</v>
      </c>
      <c r="G73" s="34">
        <v>17.489999999999998</v>
      </c>
      <c r="I73" s="23"/>
    </row>
    <row r="74" spans="1:9" x14ac:dyDescent="0.2">
      <c r="A74" s="32">
        <v>69</v>
      </c>
      <c r="B74" s="33">
        <v>517626</v>
      </c>
      <c r="C74" s="33">
        <v>7108</v>
      </c>
      <c r="D74" s="33">
        <v>3658</v>
      </c>
      <c r="E74" s="34" t="s">
        <v>110</v>
      </c>
      <c r="F74" s="33">
        <v>86945</v>
      </c>
      <c r="G74" s="34">
        <v>16.71</v>
      </c>
      <c r="I74" s="23"/>
    </row>
    <row r="75" spans="1:9" x14ac:dyDescent="0.2">
      <c r="A75" s="32">
        <v>70</v>
      </c>
      <c r="B75" s="33">
        <v>478646</v>
      </c>
      <c r="C75" s="33">
        <v>7207</v>
      </c>
      <c r="D75" s="33">
        <v>3644</v>
      </c>
      <c r="E75" s="34" t="s">
        <v>111</v>
      </c>
      <c r="F75" s="33">
        <v>85759</v>
      </c>
      <c r="G75" s="34">
        <v>15.93</v>
      </c>
      <c r="I75" s="23"/>
    </row>
    <row r="76" spans="1:9" x14ac:dyDescent="0.2">
      <c r="A76" s="32">
        <v>71</v>
      </c>
      <c r="B76" s="33">
        <v>443146</v>
      </c>
      <c r="C76" s="33">
        <v>7297</v>
      </c>
      <c r="D76" s="33">
        <v>3748</v>
      </c>
      <c r="E76" s="34" t="s">
        <v>112</v>
      </c>
      <c r="F76" s="33">
        <v>84477</v>
      </c>
      <c r="G76" s="34">
        <v>15.16</v>
      </c>
      <c r="I76" s="23"/>
    </row>
    <row r="77" spans="1:9" x14ac:dyDescent="0.2">
      <c r="A77" s="32">
        <v>72</v>
      </c>
      <c r="B77" s="33">
        <v>412396</v>
      </c>
      <c r="C77" s="33">
        <v>7430</v>
      </c>
      <c r="D77" s="33">
        <v>3769</v>
      </c>
      <c r="E77" s="34" t="s">
        <v>113</v>
      </c>
      <c r="F77" s="33">
        <v>83098</v>
      </c>
      <c r="G77" s="34">
        <v>14.41</v>
      </c>
      <c r="I77" s="23"/>
    </row>
    <row r="78" spans="1:9" x14ac:dyDescent="0.2">
      <c r="A78" s="32">
        <v>73</v>
      </c>
      <c r="B78" s="33">
        <v>388404</v>
      </c>
      <c r="C78" s="33">
        <v>7957</v>
      </c>
      <c r="D78" s="33">
        <v>3999</v>
      </c>
      <c r="E78" s="34" t="s">
        <v>114</v>
      </c>
      <c r="F78" s="33">
        <v>81614</v>
      </c>
      <c r="G78" s="34">
        <v>13.66</v>
      </c>
      <c r="I78" s="23"/>
    </row>
    <row r="79" spans="1:9" x14ac:dyDescent="0.2">
      <c r="A79" s="32">
        <v>74</v>
      </c>
      <c r="B79" s="33">
        <v>368795</v>
      </c>
      <c r="C79" s="33">
        <v>8559</v>
      </c>
      <c r="D79" s="33">
        <v>4304</v>
      </c>
      <c r="E79" s="34" t="s">
        <v>115</v>
      </c>
      <c r="F79" s="33">
        <v>79959</v>
      </c>
      <c r="G79" s="34">
        <v>12.93</v>
      </c>
      <c r="I79" s="23"/>
    </row>
    <row r="80" spans="1:9" x14ac:dyDescent="0.2">
      <c r="A80" s="32">
        <v>75</v>
      </c>
      <c r="B80" s="33">
        <v>348130</v>
      </c>
      <c r="C80" s="33">
        <v>8945</v>
      </c>
      <c r="D80" s="33">
        <v>4491</v>
      </c>
      <c r="E80" s="34" t="s">
        <v>116</v>
      </c>
      <c r="F80" s="33">
        <v>78125</v>
      </c>
      <c r="G80" s="34">
        <v>12.22</v>
      </c>
      <c r="I80" s="23"/>
    </row>
    <row r="81" spans="1:11" x14ac:dyDescent="0.2">
      <c r="A81" s="32">
        <v>76</v>
      </c>
      <c r="B81" s="33">
        <v>327147</v>
      </c>
      <c r="C81" s="33">
        <v>9569</v>
      </c>
      <c r="D81" s="33">
        <v>4826</v>
      </c>
      <c r="E81" s="34" t="s">
        <v>117</v>
      </c>
      <c r="F81" s="33">
        <v>76143</v>
      </c>
      <c r="G81" s="34">
        <v>11.53</v>
      </c>
      <c r="I81" s="23"/>
    </row>
    <row r="82" spans="1:11" x14ac:dyDescent="0.2">
      <c r="A82" s="32">
        <v>77</v>
      </c>
      <c r="B82" s="33">
        <v>309722</v>
      </c>
      <c r="C82" s="33">
        <v>10075</v>
      </c>
      <c r="D82" s="33">
        <v>5016</v>
      </c>
      <c r="E82" s="34" t="s">
        <v>118</v>
      </c>
      <c r="F82" s="33">
        <v>73948</v>
      </c>
      <c r="G82" s="34">
        <v>10.86</v>
      </c>
      <c r="I82" s="23"/>
    </row>
    <row r="83" spans="1:11" x14ac:dyDescent="0.2">
      <c r="A83" s="32">
        <v>78</v>
      </c>
      <c r="B83" s="33">
        <v>295258</v>
      </c>
      <c r="C83" s="33">
        <v>10847</v>
      </c>
      <c r="D83" s="33">
        <v>5467</v>
      </c>
      <c r="E83" s="34" t="s">
        <v>119</v>
      </c>
      <c r="F83" s="33">
        <v>71581</v>
      </c>
      <c r="G83" s="34">
        <v>10.199999999999999</v>
      </c>
      <c r="I83" s="23"/>
    </row>
    <row r="84" spans="1:11" x14ac:dyDescent="0.2">
      <c r="A84" s="32">
        <v>79</v>
      </c>
      <c r="B84" s="33">
        <v>282827</v>
      </c>
      <c r="C84" s="33">
        <v>11596</v>
      </c>
      <c r="D84" s="33">
        <v>5774</v>
      </c>
      <c r="E84" s="34" t="s">
        <v>120</v>
      </c>
      <c r="F84" s="33">
        <v>68999</v>
      </c>
      <c r="G84" s="34">
        <v>9.56</v>
      </c>
      <c r="I84" s="23"/>
    </row>
    <row r="85" spans="1:11" x14ac:dyDescent="0.2">
      <c r="A85" s="32">
        <v>80</v>
      </c>
      <c r="B85" s="33">
        <v>271182</v>
      </c>
      <c r="C85" s="33">
        <v>12746</v>
      </c>
      <c r="D85" s="33">
        <v>6324</v>
      </c>
      <c r="E85" s="34" t="s">
        <v>121</v>
      </c>
      <c r="F85" s="33">
        <v>66227</v>
      </c>
      <c r="G85" s="34">
        <v>8.94</v>
      </c>
      <c r="I85" s="23"/>
    </row>
    <row r="86" spans="1:11" x14ac:dyDescent="0.2">
      <c r="A86" s="32">
        <v>81</v>
      </c>
      <c r="B86" s="33">
        <v>259596</v>
      </c>
      <c r="C86" s="33">
        <v>13718</v>
      </c>
      <c r="D86" s="33">
        <v>6717</v>
      </c>
      <c r="E86" s="34" t="s">
        <v>122</v>
      </c>
      <c r="F86" s="33">
        <v>63185</v>
      </c>
      <c r="G86" s="34">
        <v>8.35</v>
      </c>
      <c r="I86" s="23"/>
    </row>
    <row r="87" spans="1:11" x14ac:dyDescent="0.2">
      <c r="A87" s="32">
        <v>82</v>
      </c>
      <c r="B87" s="33">
        <v>246328</v>
      </c>
      <c r="C87" s="33">
        <v>14825</v>
      </c>
      <c r="D87" s="33">
        <v>7384</v>
      </c>
      <c r="E87" s="34" t="s">
        <v>123</v>
      </c>
      <c r="F87" s="33">
        <v>59930</v>
      </c>
      <c r="G87" s="34">
        <v>7.78</v>
      </c>
      <c r="I87" s="23"/>
    </row>
    <row r="88" spans="1:11" x14ac:dyDescent="0.2">
      <c r="A88" s="32">
        <v>83</v>
      </c>
      <c r="B88" s="33">
        <v>230974</v>
      </c>
      <c r="C88" s="33">
        <v>15985</v>
      </c>
      <c r="D88" s="33">
        <v>7905</v>
      </c>
      <c r="E88" s="34" t="s">
        <v>124</v>
      </c>
      <c r="F88" s="33">
        <v>56428</v>
      </c>
      <c r="G88" s="34">
        <v>7.23</v>
      </c>
      <c r="I88" s="23"/>
    </row>
    <row r="89" spans="1:11" x14ac:dyDescent="0.2">
      <c r="A89" s="32">
        <v>84</v>
      </c>
      <c r="B89" s="33">
        <v>214933</v>
      </c>
      <c r="C89" s="33">
        <v>16867</v>
      </c>
      <c r="D89" s="33">
        <v>8300</v>
      </c>
      <c r="E89" s="34" t="s">
        <v>125</v>
      </c>
      <c r="F89" s="33">
        <v>52652</v>
      </c>
      <c r="G89" s="34">
        <v>6.71</v>
      </c>
      <c r="I89" s="23"/>
    </row>
    <row r="90" spans="1:11" x14ac:dyDescent="0.2">
      <c r="A90" s="32">
        <v>85</v>
      </c>
      <c r="B90" s="33">
        <v>198500</v>
      </c>
      <c r="C90" s="33">
        <v>17680</v>
      </c>
      <c r="D90" s="33">
        <v>8715</v>
      </c>
      <c r="E90" s="34" t="s">
        <v>126</v>
      </c>
      <c r="F90" s="33">
        <v>48674</v>
      </c>
      <c r="G90" s="34">
        <v>6.22</v>
      </c>
      <c r="I90" s="23"/>
    </row>
    <row r="91" spans="1:11" x14ac:dyDescent="0.2">
      <c r="A91" s="32">
        <v>86</v>
      </c>
      <c r="B91" s="33">
        <v>181428</v>
      </c>
      <c r="C91" s="33">
        <v>18335</v>
      </c>
      <c r="D91" s="33">
        <v>9188</v>
      </c>
      <c r="E91" s="34" t="s">
        <v>127</v>
      </c>
      <c r="F91" s="33">
        <v>44521</v>
      </c>
      <c r="G91" s="34">
        <v>5.75</v>
      </c>
      <c r="I91" s="23"/>
    </row>
    <row r="92" spans="1:11" x14ac:dyDescent="0.2">
      <c r="A92" s="32">
        <v>87</v>
      </c>
      <c r="B92" s="33">
        <v>163453</v>
      </c>
      <c r="C92" s="33">
        <v>18974</v>
      </c>
      <c r="D92" s="33">
        <v>9462</v>
      </c>
      <c r="E92" s="34" t="s">
        <v>128</v>
      </c>
      <c r="F92" s="33">
        <v>40239</v>
      </c>
      <c r="G92" s="34">
        <v>5.31</v>
      </c>
      <c r="I92" s="23"/>
    </row>
    <row r="93" spans="1:11" x14ac:dyDescent="0.2">
      <c r="A93" s="32">
        <v>88</v>
      </c>
      <c r="B93" s="33">
        <v>145678</v>
      </c>
      <c r="C93" s="33">
        <v>19098</v>
      </c>
      <c r="D93" s="33">
        <v>9554</v>
      </c>
      <c r="E93" s="34" t="s">
        <v>129</v>
      </c>
      <c r="F93" s="33">
        <v>35824</v>
      </c>
      <c r="G93" s="34">
        <v>4.9000000000000004</v>
      </c>
      <c r="I93" s="23"/>
    </row>
    <row r="94" spans="1:11" x14ac:dyDescent="0.2">
      <c r="A94" s="32">
        <v>89</v>
      </c>
      <c r="B94" s="33">
        <v>128325</v>
      </c>
      <c r="C94" s="33">
        <v>19392</v>
      </c>
      <c r="D94" s="33">
        <v>9724</v>
      </c>
      <c r="E94" s="34" t="s">
        <v>130</v>
      </c>
      <c r="F94" s="33">
        <v>31417</v>
      </c>
      <c r="G94" s="34">
        <v>4.5199999999999996</v>
      </c>
      <c r="I94" s="23"/>
    </row>
    <row r="95" spans="1:11" ht="13.5" thickBot="1" x14ac:dyDescent="0.25">
      <c r="A95" s="32">
        <v>90</v>
      </c>
      <c r="B95" s="33">
        <v>109026</v>
      </c>
      <c r="C95" s="33">
        <v>18467</v>
      </c>
      <c r="D95" s="33">
        <v>9326</v>
      </c>
      <c r="E95" s="34" t="s">
        <v>131</v>
      </c>
      <c r="F95" s="33">
        <v>27004</v>
      </c>
      <c r="G95" s="34">
        <v>4.17</v>
      </c>
      <c r="I95" s="23"/>
    </row>
    <row r="96" spans="1:11" x14ac:dyDescent="0.2">
      <c r="A96" s="32">
        <v>91</v>
      </c>
      <c r="B96" s="33">
        <v>88588</v>
      </c>
      <c r="C96" s="33">
        <v>16930</v>
      </c>
      <c r="D96" s="33">
        <v>8610</v>
      </c>
      <c r="E96" s="34" t="s">
        <v>132</v>
      </c>
      <c r="F96" s="33">
        <v>22790</v>
      </c>
      <c r="G96" s="34">
        <v>3.85</v>
      </c>
      <c r="I96" s="39" t="s">
        <v>50</v>
      </c>
      <c r="J96" s="40"/>
      <c r="K96" s="41"/>
    </row>
    <row r="97" spans="1:11" x14ac:dyDescent="0.2">
      <c r="A97" s="32">
        <v>92</v>
      </c>
      <c r="B97" s="33">
        <v>70108</v>
      </c>
      <c r="C97" s="33">
        <v>14997</v>
      </c>
      <c r="D97" s="33">
        <v>7685</v>
      </c>
      <c r="E97" s="34" t="s">
        <v>133</v>
      </c>
      <c r="F97" s="33">
        <v>18820</v>
      </c>
      <c r="G97" s="34">
        <v>3.56</v>
      </c>
      <c r="I97" s="42"/>
      <c r="J97" s="43"/>
      <c r="K97" s="44"/>
    </row>
    <row r="98" spans="1:11" x14ac:dyDescent="0.2">
      <c r="A98" s="32">
        <v>93</v>
      </c>
      <c r="B98" s="33">
        <v>53761</v>
      </c>
      <c r="C98" s="33">
        <v>12835</v>
      </c>
      <c r="D98" s="33">
        <v>6624</v>
      </c>
      <c r="E98" s="34" t="s">
        <v>134</v>
      </c>
      <c r="F98" s="33">
        <v>15192</v>
      </c>
      <c r="G98" s="34">
        <v>3.29</v>
      </c>
      <c r="I98" s="42"/>
      <c r="J98" s="43"/>
      <c r="K98" s="44"/>
    </row>
    <row r="99" spans="1:11" x14ac:dyDescent="0.2">
      <c r="A99" s="32">
        <v>94</v>
      </c>
      <c r="B99" s="33">
        <v>39103</v>
      </c>
      <c r="C99" s="33">
        <v>10455</v>
      </c>
      <c r="D99" s="33">
        <v>5549</v>
      </c>
      <c r="E99" s="34" t="s">
        <v>135</v>
      </c>
      <c r="F99" s="33">
        <v>11963</v>
      </c>
      <c r="G99" s="34">
        <v>3.05</v>
      </c>
      <c r="I99" s="42"/>
      <c r="J99" s="43"/>
      <c r="K99" s="44"/>
    </row>
    <row r="100" spans="1:11" x14ac:dyDescent="0.2">
      <c r="A100" s="32">
        <v>95</v>
      </c>
      <c r="B100" s="33">
        <v>28060</v>
      </c>
      <c r="C100" s="33">
        <v>8263</v>
      </c>
      <c r="D100" s="33">
        <v>4288</v>
      </c>
      <c r="E100" s="34" t="s">
        <v>136</v>
      </c>
      <c r="F100" s="33">
        <v>9162</v>
      </c>
      <c r="G100" s="34">
        <v>2.83</v>
      </c>
      <c r="I100" s="42"/>
      <c r="J100" s="43"/>
      <c r="K100" s="44"/>
    </row>
    <row r="101" spans="1:11" x14ac:dyDescent="0.2">
      <c r="A101" s="32">
        <v>96</v>
      </c>
      <c r="B101" s="33">
        <v>20162</v>
      </c>
      <c r="C101" s="33">
        <v>6456</v>
      </c>
      <c r="D101" s="33">
        <v>3398</v>
      </c>
      <c r="E101" s="34" t="s">
        <v>137</v>
      </c>
      <c r="F101" s="33">
        <v>6847</v>
      </c>
      <c r="G101" s="34">
        <v>2.61</v>
      </c>
      <c r="I101" s="42"/>
      <c r="J101" s="43"/>
      <c r="K101" s="44"/>
    </row>
    <row r="102" spans="1:11" x14ac:dyDescent="0.2">
      <c r="A102" s="32">
        <v>97</v>
      </c>
      <c r="B102" s="33">
        <v>14111</v>
      </c>
      <c r="C102" s="33">
        <v>5098</v>
      </c>
      <c r="D102" s="33">
        <v>2674</v>
      </c>
      <c r="E102" s="34" t="s">
        <v>138</v>
      </c>
      <c r="F102" s="33">
        <v>4962</v>
      </c>
      <c r="G102" s="34">
        <v>2.41</v>
      </c>
      <c r="I102" s="42"/>
      <c r="J102" s="43"/>
      <c r="K102" s="44"/>
    </row>
    <row r="103" spans="1:11" ht="13.5" thickBot="1" x14ac:dyDescent="0.25">
      <c r="A103" s="32">
        <v>98</v>
      </c>
      <c r="B103" s="33">
        <v>9459</v>
      </c>
      <c r="C103" s="33">
        <v>3672</v>
      </c>
      <c r="D103" s="33">
        <v>1937</v>
      </c>
      <c r="E103" s="34" t="s">
        <v>139</v>
      </c>
      <c r="F103" s="33">
        <v>3477</v>
      </c>
      <c r="G103" s="34">
        <v>2.23</v>
      </c>
      <c r="I103" s="45"/>
      <c r="J103" s="46"/>
      <c r="K103" s="47"/>
    </row>
    <row r="104" spans="1:11" x14ac:dyDescent="0.2">
      <c r="A104" s="32">
        <v>99</v>
      </c>
      <c r="B104" s="33">
        <v>6175</v>
      </c>
      <c r="C104" s="33">
        <v>2582</v>
      </c>
      <c r="D104" s="33">
        <v>1359</v>
      </c>
      <c r="E104" s="34" t="s">
        <v>140</v>
      </c>
      <c r="F104" s="33">
        <v>2349</v>
      </c>
      <c r="G104" s="34">
        <v>2.06</v>
      </c>
      <c r="I104" s="23"/>
    </row>
    <row r="105" spans="1:11" x14ac:dyDescent="0.2">
      <c r="A105" s="32">
        <v>100</v>
      </c>
      <c r="B105" s="33">
        <v>3877</v>
      </c>
      <c r="C105" s="33">
        <v>1816</v>
      </c>
      <c r="D105" s="33">
        <v>939</v>
      </c>
      <c r="E105" s="34" t="s">
        <v>141</v>
      </c>
      <c r="F105" s="33">
        <v>1525</v>
      </c>
      <c r="G105" s="34">
        <v>1.91</v>
      </c>
      <c r="I105" s="23"/>
    </row>
    <row r="106" spans="1:11" x14ac:dyDescent="0.2">
      <c r="A106" s="32">
        <v>101</v>
      </c>
      <c r="B106" s="33">
        <v>2294</v>
      </c>
      <c r="C106" s="33">
        <v>1162</v>
      </c>
      <c r="D106" s="33">
        <v>599</v>
      </c>
      <c r="E106" s="34" t="s">
        <v>142</v>
      </c>
      <c r="F106" s="33">
        <v>948</v>
      </c>
      <c r="G106" s="34">
        <v>1.76</v>
      </c>
      <c r="I106" s="23"/>
    </row>
    <row r="107" spans="1:11" x14ac:dyDescent="0.2">
      <c r="A107" s="32">
        <v>102</v>
      </c>
      <c r="B107" s="33">
        <v>1300</v>
      </c>
      <c r="C107" s="33">
        <v>679</v>
      </c>
      <c r="D107" s="33">
        <v>375</v>
      </c>
      <c r="E107" s="34" t="s">
        <v>143</v>
      </c>
      <c r="F107" s="33">
        <v>562</v>
      </c>
      <c r="G107" s="34">
        <v>1.63</v>
      </c>
      <c r="I107" s="23"/>
    </row>
    <row r="108" spans="1:11" x14ac:dyDescent="0.2">
      <c r="A108" s="32">
        <v>103</v>
      </c>
      <c r="B108" s="33">
        <v>715</v>
      </c>
      <c r="C108" s="33">
        <v>408</v>
      </c>
      <c r="D108" s="33">
        <v>225</v>
      </c>
      <c r="E108" s="34" t="s">
        <v>144</v>
      </c>
      <c r="F108" s="33">
        <v>316</v>
      </c>
      <c r="G108" s="34">
        <v>1.51</v>
      </c>
      <c r="I108" s="23"/>
    </row>
    <row r="109" spans="1:11" x14ac:dyDescent="0.2">
      <c r="A109" s="32">
        <v>104</v>
      </c>
      <c r="B109" s="33">
        <v>365</v>
      </c>
      <c r="C109" s="33">
        <v>225</v>
      </c>
      <c r="D109" s="33">
        <v>133</v>
      </c>
      <c r="E109" s="34" t="s">
        <v>145</v>
      </c>
      <c r="F109" s="33">
        <v>168</v>
      </c>
      <c r="G109" s="34">
        <v>1.4</v>
      </c>
      <c r="I109" s="23"/>
    </row>
    <row r="110" spans="1:11" x14ac:dyDescent="0.2">
      <c r="A110" s="32">
        <v>105</v>
      </c>
      <c r="B110" s="33">
        <v>190</v>
      </c>
      <c r="C110" s="33">
        <v>116</v>
      </c>
      <c r="D110" s="33">
        <v>65</v>
      </c>
      <c r="E110" s="34" t="s">
        <v>146</v>
      </c>
      <c r="F110" s="33">
        <v>84</v>
      </c>
      <c r="G110" s="34">
        <v>1.3</v>
      </c>
      <c r="I110" s="23"/>
    </row>
    <row r="111" spans="1:11" x14ac:dyDescent="0.2">
      <c r="A111" s="32">
        <v>106</v>
      </c>
      <c r="B111" s="33">
        <v>92</v>
      </c>
      <c r="C111" s="33">
        <v>58</v>
      </c>
      <c r="D111" s="33">
        <v>34</v>
      </c>
      <c r="E111" s="34" t="s">
        <v>147</v>
      </c>
      <c r="F111" s="33">
        <v>39</v>
      </c>
      <c r="G111" s="34">
        <v>1.22</v>
      </c>
      <c r="I111" s="23"/>
    </row>
    <row r="112" spans="1:11" x14ac:dyDescent="0.2">
      <c r="A112" s="32">
        <v>107</v>
      </c>
      <c r="B112" s="33">
        <v>49</v>
      </c>
      <c r="C112" s="33">
        <v>22</v>
      </c>
      <c r="D112" s="33">
        <v>13</v>
      </c>
      <c r="E112" s="34" t="s">
        <v>148</v>
      </c>
      <c r="F112" s="33">
        <v>17</v>
      </c>
      <c r="G112" s="34">
        <v>1.1499999999999999</v>
      </c>
      <c r="I112" s="23"/>
    </row>
    <row r="113" spans="1:9" x14ac:dyDescent="0.2">
      <c r="A113" s="32">
        <v>108</v>
      </c>
      <c r="B113" s="33">
        <v>28</v>
      </c>
      <c r="C113" s="33">
        <v>12</v>
      </c>
      <c r="D113" s="33">
        <v>8</v>
      </c>
      <c r="E113" s="34" t="s">
        <v>149</v>
      </c>
      <c r="F113" s="33">
        <v>7</v>
      </c>
      <c r="G113" s="34">
        <v>1.07</v>
      </c>
      <c r="I113" s="23"/>
    </row>
    <row r="114" spans="1:9" x14ac:dyDescent="0.2">
      <c r="A114" s="32">
        <v>109</v>
      </c>
      <c r="B114" s="33">
        <v>14</v>
      </c>
      <c r="C114" s="33">
        <v>8</v>
      </c>
      <c r="D114" s="33">
        <v>6</v>
      </c>
      <c r="E114" s="34" t="s">
        <v>150</v>
      </c>
      <c r="F114" s="33">
        <v>3</v>
      </c>
      <c r="G114" s="34">
        <v>0.83</v>
      </c>
      <c r="I114" s="23"/>
    </row>
    <row r="115" spans="1:9" x14ac:dyDescent="0.2">
      <c r="A115" s="32">
        <v>110</v>
      </c>
      <c r="B115" s="33">
        <v>7</v>
      </c>
      <c r="C115" s="33">
        <v>4</v>
      </c>
      <c r="D115" s="33">
        <v>3</v>
      </c>
      <c r="E115" s="34" t="s">
        <v>151</v>
      </c>
      <c r="F115" s="33">
        <v>1</v>
      </c>
      <c r="G115" s="35">
        <v>0.5</v>
      </c>
      <c r="I115" s="23"/>
    </row>
    <row r="116" spans="1:9" x14ac:dyDescent="0.2"/>
    <row r="117" spans="1:9" x14ac:dyDescent="0.2"/>
  </sheetData>
  <mergeCells count="1">
    <mergeCell ref="I96:K103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Delningstal</vt:lpstr>
      <vt:lpstr>SCB</vt:lpstr>
      <vt:lpstr>förskottsränta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41000794</dc:creator>
  <cp:lastModifiedBy>Anders Carlsson</cp:lastModifiedBy>
  <cp:lastPrinted>2009-03-23T07:36:31Z</cp:lastPrinted>
  <dcterms:created xsi:type="dcterms:W3CDTF">2004-08-12T14:24:38Z</dcterms:created>
  <dcterms:modified xsi:type="dcterms:W3CDTF">2016-03-21T09:10:02Z</dcterms:modified>
</cp:coreProperties>
</file>