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.pensionsmyndigheten.se/ovr/ANSLAG/Delade dokument/BU/2021/"/>
    </mc:Choice>
  </mc:AlternateContent>
  <xr:revisionPtr revIDLastSave="0" documentId="13_ncr:1_{4C9F5720-A12E-49E1-8235-FAEFD6F49A6B}" xr6:coauthVersionLast="36" xr6:coauthVersionMax="36" xr10:uidLastSave="{00000000-0000-0000-0000-000000000000}"/>
  <bookViews>
    <workbookView xWindow="240" yWindow="75" windowWidth="16155" windowHeight="8190" xr2:uid="{00000000-000D-0000-FFFF-FFFF00000000}"/>
  </bookViews>
  <sheets>
    <sheet name="bilaga 1" sheetId="1" r:id="rId1"/>
  </sheets>
  <definedNames>
    <definedName name="_AMO_ContentDefinition_372561956" hidden="1">"'Partitions:7'"</definedName>
    <definedName name="_AMO_ContentDefinition_372561956.0" hidden="1">"'&lt;ContentDefinition name=""Sammanfattningstabell"" rsid=""372561956"" type=""StoredProcess"" format=""HTML"" imgfmt=""ACTIVEX"" created=""10/28/2009 12:42:25"" modifed=""10/28/2009 12:42:25"" user=""Ulla Östman Krantz"" apply=""False"" thread=""BACKG'"</definedName>
    <definedName name="_AMO_ContentDefinition_372561956.1" hidden="1">"'ROUND"" css=""N:\HK\FU\AVDGEM\Prognoser\ISP\Prognosdokument.css"" range=""Sammanfattningstabell_2"" auto=""False"" rdc=""False"" mig=""False"" xTime=""00:00:13.4688362"" rTime=""00:00:01.5312598"" bgnew=""False"" nFmt=""False"" grphSet=""False"" i'"</definedName>
    <definedName name="_AMO_ContentDefinition_372561956.2" hidden="1">"'mgY=""0"" imgX=""0""&gt;_x000D_
  &lt;files&gt;\\ads.sfa.se\data\hemkataloger2\g41hemkataloger\41000303\Mina dokument\My SAS Files\Add-In for Microsoft Office\_SOA_Sammanfattningstabell_36\Sammanfattningstabell.html&lt;/files&gt;_x000D_
  &lt;param n=""DisplayName"" v=""Sammanfatt'"</definedName>
    <definedName name="_AMO_ContentDefinition_372561956.3" hidden="1">"'ningstabell""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v=""progno'"</definedName>
    <definedName name="_AMO_ContentDefinition_372561956.4" hidden="1">"'sversion::VL|S"" /&gt;_x000D_
  &lt;param n=""UIParameter_2"" v=""hierarkidatum::"" /&gt;_x000D_
  &lt;param n=""UIParameter_3"" v=""skriv_ingaende_data::NEJ"" /&gt;_x000D_
  &lt;param n=""UIParameter_4"" v=""rapporttyp::sammanfattning_t_pluss1_q3"" /&gt;_x000D_
  &lt;param n=""UIParameters"" v=""'"</definedName>
    <definedName name="_AMO_ContentDefinition_372561956.5" hidden="1">"'5"" /&gt;_x000D_
  &lt;param n=""StoredProcessID"" v=""A5H9PEQK.B7000KUA"" /&gt;_x000D_
  &lt;param n=""StoredProcessPath"" v=""BIP Tree/ISP/System/Sammanfattningstabell"" /&gt;_x000D_
  &lt;param n=""RepositoryName"" v=""Foundation"" /&gt;_x000D_
  &lt;param n=""ClassName"" v=""SAS.OfficeAddin.St'"</definedName>
    <definedName name="_AMO_ContentDefinition_372561956.6" hidden="1">"'oredProcess"" /&gt;_x000D_
&lt;/ContentDefinition&gt;'"</definedName>
    <definedName name="_AMO_ContentDefinition_873217328" hidden="1">"'Partitions:7'"</definedName>
    <definedName name="_AMO_ContentDefinition_873217328.0" hidden="1">"'&lt;ContentDefinition name=""Sammanfattningstabell"" rsid=""873217328"" type=""StoredProcess"" format=""HTML"" imgfmt=""ACTIVEX"" created=""10/28/2009 12:41:27"" modifed=""10/28/2009 12:41:27"" user=""Ulla Östman Krantz"" apply=""False"" thread=""BACKG'"</definedName>
    <definedName name="_AMO_ContentDefinition_873217328.1" hidden="1">"'ROUND"" css=""N:\HK\FU\AVDGEM\Prognoser\ISP\Prognosdokument.css"" range=""Sammanfattningstabell"" auto=""False"" rdc=""False"" mig=""False"" xTime=""00:00:21.5626380"" rTime=""00:00:01.8437618"" bgnew=""False"" nFmt=""False"" grphSet=""False"" img'"</definedName>
    <definedName name="_AMO_ContentDefinition_873217328.2" hidden="1">"'Y=""0"" imgX=""0""&gt;_x000D_
  &lt;files&gt;\\ads.sfa.se\data\hemkataloger2\g41hemkataloger\41000303\Mina dokument\My SAS Files\Add-In for Microsoft Office\_SOA_Sammanfattningstabell_35\Sammanfattningstabell.html&lt;/files&gt;_x000D_
  &lt;param n=""DisplayName"" v=""Sammanfattni'"</definedName>
    <definedName name="_AMO_ContentDefinition_873217328.3" hidden="1">"'ngstabell""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v=""prognosv'"</definedName>
    <definedName name="_AMO_ContentDefinition_873217328.4" hidden="1">"'ersion::VL|S"" /&gt;_x000D_
  &lt;param n=""UIParameter_2"" v=""hierarkidatum::"" /&gt;_x000D_
  &lt;param n=""UIParameter_3"" v=""skriv_ingaende_data::NEJ"" /&gt;_x000D_
  &lt;param n=""UIParameter_4"" v=""rapporttyp::sammanfattning_t"" /&gt;_x000D_
  &lt;param n=""UIParameters"" v=""5"" /&gt;_x000D_
  &lt;p'"</definedName>
    <definedName name="_AMO_ContentDefinition_873217328.5" hidden="1">"'aram n=""StoredProcessID"" v=""A5H9PEQK.B7000KUA"" /&gt;_x000D_
  &lt;param n=""StoredProcessPath"" v=""BIP Tree/ISP/System/Sammanfattningstabell"" /&gt;_x000D_
  &lt;param n=""RepositoryName"" v=""Foundation"" /&gt;_x000D_
  &lt;param n=""ClassName"" v=""SAS.OfficeAddin.StoredProcess""'"</definedName>
    <definedName name="_AMO_ContentDefinition_873217328.6" hidden="1">"' /&gt;_x000D_
&lt;/ContentDefinition&gt;'"</definedName>
    <definedName name="_AMO_ContentLocation_372561956_HtmlCsvResults_" hidden="1">"'&lt;ContentLocation path="""" rsid=""372561956"" tag=""HtmlCsvResults"" fid=""0"" /&gt;'"</definedName>
    <definedName name="_AMO_ContentLocation_873217328_HtmlCsvResults_" hidden="1">"'&lt;ContentLocation path="""" rsid=""873217328"" tag=""HtmlCsvResults"" fid=""0"" /&gt;'"</definedName>
    <definedName name="_AMO_SingleObject_372561956_HtmlCsvResults_" hidden="1">#REF!</definedName>
    <definedName name="_AMO_SingleObject_873217328_HtmlCsvResults_" hidden="1">'bilaga 1'!#REF!</definedName>
    <definedName name="_AMO_XmlVersion" hidden="1">"'1'"</definedName>
    <definedName name="Sammanfattningstabell">'bilaga 1'!#REF!</definedName>
    <definedName name="Sammanfattningstabell_2">#REF!</definedName>
  </definedNames>
  <calcPr calcId="191028"/>
</workbook>
</file>

<file path=xl/calcChain.xml><?xml version="1.0" encoding="utf-8"?>
<calcChain xmlns="http://schemas.openxmlformats.org/spreadsheetml/2006/main">
  <c r="F35" i="1" l="1"/>
  <c r="K35" i="1"/>
  <c r="H14" i="1"/>
  <c r="J39" i="1"/>
  <c r="E33" i="1"/>
  <c r="E39" i="1"/>
  <c r="G33" i="1"/>
  <c r="G39" i="1"/>
  <c r="J33" i="1"/>
  <c r="E37" i="1"/>
  <c r="G37" i="1"/>
  <c r="J37" i="1"/>
  <c r="L35" i="1"/>
  <c r="L31" i="1"/>
  <c r="D52" i="1"/>
  <c r="K31" i="1"/>
  <c r="H36" i="1"/>
  <c r="D36" i="1"/>
  <c r="D37" i="1"/>
  <c r="F36" i="1"/>
  <c r="K36" i="1"/>
  <c r="I35" i="1"/>
  <c r="H35" i="1"/>
  <c r="H37" i="1"/>
  <c r="H32" i="1"/>
  <c r="H33" i="1"/>
  <c r="H39" i="1"/>
  <c r="H31" i="1"/>
  <c r="F31" i="1"/>
  <c r="I31" i="1"/>
  <c r="H30" i="1"/>
  <c r="D30" i="1"/>
  <c r="H29" i="1"/>
  <c r="D29" i="1"/>
  <c r="F29" i="1"/>
  <c r="H28" i="1"/>
  <c r="H27" i="1"/>
  <c r="J16" i="1"/>
  <c r="J18" i="1"/>
  <c r="G16" i="1"/>
  <c r="E16" i="1"/>
  <c r="D16" i="1"/>
  <c r="H15" i="1"/>
  <c r="F15" i="1"/>
  <c r="K15" i="1"/>
  <c r="L15" i="1"/>
  <c r="L16" i="1"/>
  <c r="H16" i="1"/>
  <c r="F14" i="1"/>
  <c r="K14" i="1"/>
  <c r="J12" i="1"/>
  <c r="G12" i="1"/>
  <c r="G18" i="1"/>
  <c r="E12" i="1"/>
  <c r="E18" i="1"/>
  <c r="D12" i="1"/>
  <c r="D18" i="1"/>
  <c r="K11" i="1"/>
  <c r="L11" i="1"/>
  <c r="I11" i="1"/>
  <c r="D32" i="1"/>
  <c r="H11" i="1"/>
  <c r="F11" i="1"/>
  <c r="H10" i="1"/>
  <c r="F10" i="1"/>
  <c r="K10" i="1"/>
  <c r="L10" i="1"/>
  <c r="H9" i="1"/>
  <c r="F9" i="1"/>
  <c r="K9" i="1"/>
  <c r="L9" i="1"/>
  <c r="H8" i="1"/>
  <c r="F8" i="1"/>
  <c r="K8" i="1"/>
  <c r="L8" i="1"/>
  <c r="H7" i="1"/>
  <c r="H12" i="1"/>
  <c r="H18" i="1"/>
  <c r="F7" i="1"/>
  <c r="F12" i="1"/>
  <c r="K16" i="1"/>
  <c r="L14" i="1"/>
  <c r="I14" i="1"/>
  <c r="I7" i="1"/>
  <c r="D27" i="1"/>
  <c r="F27" i="1"/>
  <c r="I9" i="1"/>
  <c r="K7" i="1"/>
  <c r="I15" i="1"/>
  <c r="I16" i="1"/>
  <c r="F16" i="1"/>
  <c r="F18" i="1"/>
  <c r="I10" i="1"/>
  <c r="I8" i="1"/>
  <c r="D28" i="1"/>
  <c r="F28" i="1"/>
  <c r="D35" i="1"/>
  <c r="K12" i="1"/>
  <c r="K18" i="1"/>
  <c r="L7" i="1"/>
  <c r="G58" i="1"/>
  <c r="I57" i="1"/>
  <c r="H57" i="1"/>
  <c r="G54" i="1"/>
  <c r="G60" i="1"/>
  <c r="H53" i="1"/>
  <c r="D56" i="1"/>
  <c r="E56" i="1"/>
  <c r="F56" i="1"/>
  <c r="H56" i="1"/>
  <c r="H58" i="1"/>
  <c r="E58" i="1"/>
  <c r="F58" i="1"/>
  <c r="I56" i="1"/>
  <c r="I58" i="1"/>
  <c r="K37" i="1"/>
  <c r="L36" i="1"/>
  <c r="I36" i="1"/>
  <c r="I37" i="1"/>
  <c r="F37" i="1"/>
  <c r="E52" i="1"/>
  <c r="H52" i="1"/>
  <c r="I27" i="1"/>
  <c r="K27" i="1"/>
  <c r="L27" i="1"/>
  <c r="I12" i="1"/>
  <c r="I18" i="1"/>
  <c r="I29" i="1"/>
  <c r="K29" i="1"/>
  <c r="L29" i="1"/>
  <c r="D50" i="1"/>
  <c r="F30" i="1"/>
  <c r="L37" i="1"/>
  <c r="D57" i="1"/>
  <c r="D58" i="1"/>
  <c r="F52" i="1"/>
  <c r="I52" i="1"/>
  <c r="D48" i="1"/>
  <c r="E50" i="1"/>
  <c r="K30" i="1"/>
  <c r="I30" i="1"/>
  <c r="F48" i="1"/>
  <c r="I48" i="1"/>
  <c r="E48" i="1"/>
  <c r="H48" i="1"/>
  <c r="H50" i="1"/>
  <c r="F50" i="1"/>
  <c r="I50" i="1"/>
  <c r="L30" i="1"/>
  <c r="D51" i="1"/>
  <c r="E51" i="1"/>
  <c r="H51" i="1"/>
  <c r="F51" i="1"/>
  <c r="I51" i="1"/>
  <c r="I28" i="1"/>
  <c r="K28" i="1"/>
  <c r="L28" i="1"/>
  <c r="L12" i="1"/>
  <c r="L18" i="1"/>
  <c r="F32" i="1"/>
  <c r="D33" i="1"/>
  <c r="D39" i="1"/>
  <c r="D49" i="1"/>
  <c r="E49" i="1"/>
  <c r="K32" i="1"/>
  <c r="I32" i="1"/>
  <c r="I33" i="1"/>
  <c r="I39" i="1"/>
  <c r="F33" i="1"/>
  <c r="F39" i="1"/>
  <c r="F49" i="1"/>
  <c r="I49" i="1"/>
  <c r="H49" i="1"/>
  <c r="H54" i="1"/>
  <c r="H60" i="1"/>
  <c r="E54" i="1"/>
  <c r="E60" i="1"/>
  <c r="K33" i="1"/>
  <c r="K39" i="1"/>
  <c r="L32" i="1"/>
  <c r="D53" i="1"/>
  <c r="L33" i="1"/>
  <c r="L39" i="1"/>
  <c r="D54" i="1"/>
  <c r="D60" i="1"/>
  <c r="F53" i="1"/>
  <c r="F54" i="1"/>
  <c r="F60" i="1"/>
  <c r="I53" i="1"/>
  <c r="I54" i="1"/>
  <c r="I60" i="1"/>
</calcChain>
</file>

<file path=xl/sharedStrings.xml><?xml version="1.0" encoding="utf-8"?>
<sst xmlns="http://schemas.openxmlformats.org/spreadsheetml/2006/main" count="114" uniqueCount="41">
  <si>
    <t>Sammanfattande tabell över anslagsuppföljningen inom Pensionsmyndighetens ansvarsområde 2020</t>
  </si>
  <si>
    <t>Belopp anges i 1000-tals kronor</t>
  </si>
  <si>
    <t>Ingående överföringsbelopp från 2019</t>
  </si>
  <si>
    <t xml:space="preserve">Anslag år 2020 </t>
  </si>
  <si>
    <t>Tilldelade medel 2020</t>
  </si>
  <si>
    <t>Prognos för 2020</t>
  </si>
  <si>
    <t>Årets över-/underskridande</t>
  </si>
  <si>
    <t>Avvikelse från tilldelade medel</t>
  </si>
  <si>
    <t>Högsta anslagskredit</t>
  </si>
  <si>
    <t>Tillgängliga medel</t>
  </si>
  <si>
    <t>Överskridande av anslagskredit</t>
  </si>
  <si>
    <t>Utgiftsområde 11 Ekonomisk trygghet vid ålderdom</t>
  </si>
  <si>
    <t>1:1</t>
  </si>
  <si>
    <t>Garantipension till ålderspension</t>
  </si>
  <si>
    <t>1:2</t>
  </si>
  <si>
    <t>Efterlevandepensioner till vuxna</t>
  </si>
  <si>
    <t>1:3</t>
  </si>
  <si>
    <t>Bostadstillägg till pensionärer</t>
  </si>
  <si>
    <t>1:4</t>
  </si>
  <si>
    <t>Äldreförsörjningsstöd</t>
  </si>
  <si>
    <t>2:1</t>
  </si>
  <si>
    <t>2:1.1</t>
  </si>
  <si>
    <t>Pensionsmyndigheten</t>
  </si>
  <si>
    <t>Summa:</t>
  </si>
  <si>
    <t>Utgiftsområde 12 Ekonomisk trygghet för familjer och barn</t>
  </si>
  <si>
    <t>1:5</t>
  </si>
  <si>
    <t xml:space="preserve">Barnpension och efterlevandestöd </t>
  </si>
  <si>
    <t>1:7</t>
  </si>
  <si>
    <t>Pensionsrätt för barnår</t>
  </si>
  <si>
    <t>Totalt:</t>
  </si>
  <si>
    <t>Sammanfattande tabell över anslagsuppföljningen inom Pensionsmyndighetens ansvarsområde 2021</t>
  </si>
  <si>
    <t>Ingående överföringsbelopp från 2020</t>
  </si>
  <si>
    <t>Anslag år 2021</t>
  </si>
  <si>
    <t>Tilldelade medel 2021</t>
  </si>
  <si>
    <t>Prognos för 2021</t>
  </si>
  <si>
    <t>Inkomstpensionstillägg</t>
  </si>
  <si>
    <t>Sammanfattande tabell över anslagsuppföljningen inom Pensionsmyndighetens ansvarsområde 2022</t>
  </si>
  <si>
    <t>Ingående överföringsbelopp från 2021</t>
  </si>
  <si>
    <t>Förslag till anslag år 2022</t>
  </si>
  <si>
    <t>Tilldelade medel 2022</t>
  </si>
  <si>
    <t>Prognos för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</si>
</sst>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Palatino"/>
    </font>
    <font>
      <b/>
      <sz val="7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3" fontId="2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49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0"/>
  <sheetViews>
    <sheetView tabSelected="1" zoomScale="130" zoomScaleNormal="130" workbookViewId="0" xr3:uid="{AEA406A1-0E4B-5B11-9CD5-51D6E497D94C}">
      <selection activeCell="N8" sqref="N8"/>
    </sheetView>
  </sheetViews>
  <sheetFormatPr defaultRowHeight="12.75"/>
  <cols>
    <col min="1" max="1" width="6.42578125" customWidth="1"/>
    <col min="2" max="2" width="5.85546875" customWidth="1"/>
    <col min="3" max="3" width="23.5703125" customWidth="1"/>
    <col min="4" max="5" width="11.7109375" customWidth="1"/>
    <col min="6" max="6" width="11.85546875" customWidth="1"/>
    <col min="7" max="8" width="11.7109375" customWidth="1"/>
    <col min="9" max="9" width="11.140625" customWidth="1"/>
    <col min="10" max="10" width="10.5703125" customWidth="1"/>
    <col min="11" max="11" width="12.140625" customWidth="1"/>
    <col min="12" max="12" width="9.28515625" customWidth="1"/>
  </cols>
  <sheetData>
    <row r="1" spans="1:18" ht="1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2"/>
      <c r="K1" s="13"/>
      <c r="L1" s="13"/>
      <c r="M1" s="13"/>
      <c r="N1" s="13"/>
      <c r="O1" s="13"/>
      <c r="P1" s="13"/>
      <c r="Q1" s="13"/>
      <c r="R1" s="13"/>
    </row>
    <row r="2" spans="1:18">
      <c r="A2" s="10"/>
      <c r="B2" s="10"/>
      <c r="C2" s="10"/>
      <c r="D2" s="10"/>
      <c r="E2" s="10"/>
      <c r="F2" s="10"/>
      <c r="G2" s="10"/>
      <c r="H2" s="10"/>
      <c r="I2" s="10"/>
    </row>
    <row r="3" spans="1:18">
      <c r="A3" s="14" t="s">
        <v>1</v>
      </c>
      <c r="B3" s="15"/>
      <c r="C3" s="15"/>
      <c r="D3" s="15"/>
      <c r="E3" s="15"/>
      <c r="F3" s="15"/>
      <c r="G3" s="15"/>
      <c r="H3" s="15"/>
      <c r="I3" s="15"/>
    </row>
    <row r="4" spans="1:18" ht="13.5" thickBot="1">
      <c r="A4" s="10"/>
      <c r="B4" s="10"/>
      <c r="C4" s="10"/>
      <c r="D4" s="10"/>
      <c r="E4" s="10"/>
      <c r="F4" s="10"/>
      <c r="G4" s="10"/>
      <c r="H4" s="10"/>
      <c r="I4" s="10"/>
    </row>
    <row r="5" spans="1:18" ht="27.75" thickBot="1">
      <c r="A5" s="16"/>
      <c r="B5" s="16"/>
      <c r="C5" s="16"/>
      <c r="D5" s="1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8" t="s">
        <v>9</v>
      </c>
      <c r="L5" s="8" t="s">
        <v>10</v>
      </c>
      <c r="M5" s="11"/>
    </row>
    <row r="6" spans="1:18">
      <c r="A6" s="17" t="s">
        <v>11</v>
      </c>
      <c r="B6" s="17"/>
      <c r="C6" s="17"/>
      <c r="D6" s="17"/>
      <c r="E6" s="17"/>
      <c r="F6" s="17"/>
      <c r="G6" s="17"/>
      <c r="H6" s="17"/>
      <c r="I6" s="17"/>
    </row>
    <row r="7" spans="1:18">
      <c r="A7" s="2" t="s">
        <v>12</v>
      </c>
      <c r="B7" s="2" t="s">
        <v>12</v>
      </c>
      <c r="C7" s="2" t="s">
        <v>13</v>
      </c>
      <c r="D7" s="9">
        <v>-93966</v>
      </c>
      <c r="E7" s="9">
        <v>14940800</v>
      </c>
      <c r="F7" s="3">
        <f>D7+E7</f>
        <v>14846834</v>
      </c>
      <c r="G7" s="9">
        <v>14385887</v>
      </c>
      <c r="H7" s="3">
        <f>E7-G7</f>
        <v>554913</v>
      </c>
      <c r="I7" s="3">
        <f>F7-G7</f>
        <v>460947</v>
      </c>
      <c r="J7" s="9">
        <v>747040</v>
      </c>
      <c r="K7" s="3">
        <f>F7+J7</f>
        <v>15593874</v>
      </c>
      <c r="L7" s="3">
        <f>(K7-G7)*((K7-G7)&lt;0)</f>
        <v>0</v>
      </c>
    </row>
    <row r="8" spans="1:18">
      <c r="A8" s="2" t="s">
        <v>14</v>
      </c>
      <c r="B8" s="2" t="s">
        <v>14</v>
      </c>
      <c r="C8" s="2" t="s">
        <v>15</v>
      </c>
      <c r="D8" s="9">
        <v>-64768</v>
      </c>
      <c r="E8" s="9">
        <v>9804900</v>
      </c>
      <c r="F8" s="3">
        <f>D8+E8</f>
        <v>9740132</v>
      </c>
      <c r="G8" s="9">
        <v>9966127</v>
      </c>
      <c r="H8" s="3">
        <f>E8-G8</f>
        <v>-161227</v>
      </c>
      <c r="I8" s="3">
        <f>F8-G8</f>
        <v>-225995</v>
      </c>
      <c r="J8" s="9">
        <v>490245</v>
      </c>
      <c r="K8" s="9">
        <f>F8+J8</f>
        <v>10230377</v>
      </c>
      <c r="L8" s="9">
        <f>(K8-G8)*((K8-G8)&lt;0)</f>
        <v>0</v>
      </c>
    </row>
    <row r="9" spans="1:18">
      <c r="A9" s="2" t="s">
        <v>16</v>
      </c>
      <c r="B9" s="2" t="s">
        <v>16</v>
      </c>
      <c r="C9" s="2" t="s">
        <v>17</v>
      </c>
      <c r="D9" s="9">
        <v>0</v>
      </c>
      <c r="E9" s="9">
        <v>10026300</v>
      </c>
      <c r="F9" s="3">
        <f>D9+E9</f>
        <v>10026300</v>
      </c>
      <c r="G9" s="9">
        <v>10414070</v>
      </c>
      <c r="H9" s="3">
        <f>E9-G9</f>
        <v>-387770</v>
      </c>
      <c r="I9" s="3">
        <f>F9-G9</f>
        <v>-387770</v>
      </c>
      <c r="J9" s="9">
        <v>501315</v>
      </c>
      <c r="K9" s="3">
        <f>F9+J9</f>
        <v>10527615</v>
      </c>
      <c r="L9" s="3">
        <f>(K9-G9)*((K9-G9)&lt;0)</f>
        <v>0</v>
      </c>
    </row>
    <row r="10" spans="1:18">
      <c r="A10" s="2" t="s">
        <v>18</v>
      </c>
      <c r="B10" s="2" t="s">
        <v>18</v>
      </c>
      <c r="C10" s="2" t="s">
        <v>19</v>
      </c>
      <c r="D10" s="9">
        <v>-47333</v>
      </c>
      <c r="E10" s="9">
        <v>1174500</v>
      </c>
      <c r="F10" s="3">
        <f>D10+E10</f>
        <v>1127167</v>
      </c>
      <c r="G10" s="9">
        <v>1180149</v>
      </c>
      <c r="H10" s="3">
        <f>E10-G10</f>
        <v>-5649</v>
      </c>
      <c r="I10" s="3">
        <f>F10-G10</f>
        <v>-52982</v>
      </c>
      <c r="J10" s="9">
        <v>58725</v>
      </c>
      <c r="K10" s="3">
        <f>F10+J10</f>
        <v>1185892</v>
      </c>
      <c r="L10" s="3">
        <f>(K10-G10)*((K10-G10)&lt;0)</f>
        <v>0</v>
      </c>
    </row>
    <row r="11" spans="1:18">
      <c r="A11" s="2" t="s">
        <v>20</v>
      </c>
      <c r="B11" s="2" t="s">
        <v>21</v>
      </c>
      <c r="C11" s="2" t="s">
        <v>22</v>
      </c>
      <c r="D11" s="9">
        <v>23000</v>
      </c>
      <c r="E11" s="9">
        <v>672896</v>
      </c>
      <c r="F11" s="9">
        <f>D11+E11</f>
        <v>695896</v>
      </c>
      <c r="G11" s="9">
        <v>706021</v>
      </c>
      <c r="H11" s="9">
        <f>E11-G11</f>
        <v>-33125</v>
      </c>
      <c r="I11" s="9">
        <f>F11-G11</f>
        <v>-10125</v>
      </c>
      <c r="J11" s="9">
        <v>35754</v>
      </c>
      <c r="K11" s="9">
        <f>F11+J11</f>
        <v>731650</v>
      </c>
      <c r="L11" s="3">
        <f>(K11-G11)*((K11-G11)&lt;0)</f>
        <v>0</v>
      </c>
    </row>
    <row r="12" spans="1:18">
      <c r="A12" s="4"/>
      <c r="B12" s="4"/>
      <c r="C12" s="4" t="s">
        <v>23</v>
      </c>
      <c r="D12" s="5">
        <f t="shared" ref="D12:I12" si="0">SUM(D7:D11)</f>
        <v>-183067</v>
      </c>
      <c r="E12" s="5">
        <f t="shared" si="0"/>
        <v>36619396</v>
      </c>
      <c r="F12" s="5">
        <f t="shared" si="0"/>
        <v>36436329</v>
      </c>
      <c r="G12" s="5">
        <f t="shared" si="0"/>
        <v>36652254</v>
      </c>
      <c r="H12" s="5">
        <f t="shared" si="0"/>
        <v>-32858</v>
      </c>
      <c r="I12" s="5">
        <f t="shared" si="0"/>
        <v>-215925</v>
      </c>
      <c r="J12" s="5">
        <f>SUM(J7:J11)</f>
        <v>1833079</v>
      </c>
      <c r="K12" s="5">
        <f>SUM(K7:K11)</f>
        <v>38269408</v>
      </c>
      <c r="L12" s="5">
        <f>SUM(L7:L11)</f>
        <v>0</v>
      </c>
    </row>
    <row r="13" spans="1:18" ht="12.75" customHeight="1">
      <c r="A13" s="17" t="s">
        <v>24</v>
      </c>
      <c r="B13" s="17"/>
      <c r="C13" s="17"/>
      <c r="D13" s="17"/>
      <c r="E13" s="17"/>
      <c r="F13" s="17"/>
      <c r="G13" s="17"/>
      <c r="H13" s="17"/>
      <c r="I13" s="17"/>
    </row>
    <row r="14" spans="1:18">
      <c r="A14" s="2" t="s">
        <v>25</v>
      </c>
      <c r="B14" s="2" t="s">
        <v>25</v>
      </c>
      <c r="C14" s="2" t="s">
        <v>26</v>
      </c>
      <c r="D14" s="9">
        <v>-32604</v>
      </c>
      <c r="E14" s="9">
        <v>997300</v>
      </c>
      <c r="F14" s="3">
        <f>D14+E14</f>
        <v>964696</v>
      </c>
      <c r="G14" s="9">
        <v>1034176</v>
      </c>
      <c r="H14" s="3">
        <f>E14-G14</f>
        <v>-36876</v>
      </c>
      <c r="I14" s="3">
        <f>F14-G14</f>
        <v>-69480</v>
      </c>
      <c r="J14" s="9">
        <v>69811</v>
      </c>
      <c r="K14" s="3">
        <f>F14+J14</f>
        <v>1034507</v>
      </c>
      <c r="L14" s="3">
        <f>(K14-G14)*((K14-G14)&lt;0)</f>
        <v>0</v>
      </c>
    </row>
    <row r="15" spans="1:18">
      <c r="A15" s="2" t="s">
        <v>27</v>
      </c>
      <c r="B15" s="2" t="s">
        <v>27</v>
      </c>
      <c r="C15" s="2" t="s">
        <v>28</v>
      </c>
      <c r="D15" s="9">
        <v>0</v>
      </c>
      <c r="E15" s="9">
        <v>7565300</v>
      </c>
      <c r="F15" s="9">
        <f>D15+E15</f>
        <v>7565300</v>
      </c>
      <c r="G15" s="9">
        <v>7565300</v>
      </c>
      <c r="H15" s="9">
        <f>E15-G15</f>
        <v>0</v>
      </c>
      <c r="I15" s="9">
        <f>F15-G15</f>
        <v>0</v>
      </c>
      <c r="J15" s="9">
        <v>0</v>
      </c>
      <c r="K15" s="9">
        <f>F15+J15</f>
        <v>7565300</v>
      </c>
      <c r="L15" s="9">
        <f>(K15-G15)*((K15-G15)&lt;0)</f>
        <v>0</v>
      </c>
    </row>
    <row r="16" spans="1:18">
      <c r="A16" s="4"/>
      <c r="B16" s="4"/>
      <c r="C16" s="4" t="s">
        <v>23</v>
      </c>
      <c r="D16" s="5">
        <f t="shared" ref="D16:I16" si="1">SUM(D14:D15)</f>
        <v>-32604</v>
      </c>
      <c r="E16" s="5">
        <f t="shared" si="1"/>
        <v>8562600</v>
      </c>
      <c r="F16" s="5">
        <f t="shared" si="1"/>
        <v>8529996</v>
      </c>
      <c r="G16" s="5">
        <f t="shared" si="1"/>
        <v>8599476</v>
      </c>
      <c r="H16" s="5">
        <f t="shared" si="1"/>
        <v>-36876</v>
      </c>
      <c r="I16" s="5">
        <f t="shared" si="1"/>
        <v>-69480</v>
      </c>
      <c r="J16" s="5">
        <f>SUM(J14:J15)</f>
        <v>69811</v>
      </c>
      <c r="K16" s="5">
        <f>SUM(K14:K15)</f>
        <v>8599807</v>
      </c>
      <c r="L16" s="5">
        <f>SUM(L14:L15)</f>
        <v>0</v>
      </c>
    </row>
    <row r="17" spans="1:12">
      <c r="A17" s="18"/>
      <c r="B17" s="18"/>
      <c r="C17" s="18"/>
      <c r="D17" s="18"/>
      <c r="E17" s="18"/>
      <c r="F17" s="18"/>
      <c r="G17" s="18"/>
      <c r="H17" s="18"/>
      <c r="I17" s="18"/>
    </row>
    <row r="18" spans="1:12" ht="13.5" thickBot="1">
      <c r="A18" s="6"/>
      <c r="B18" s="6"/>
      <c r="C18" s="6" t="s">
        <v>29</v>
      </c>
      <c r="D18" s="7">
        <f t="shared" ref="D18:L18" si="2">D12+D16</f>
        <v>-215671</v>
      </c>
      <c r="E18" s="7">
        <f t="shared" si="2"/>
        <v>45181996</v>
      </c>
      <c r="F18" s="7">
        <f t="shared" si="2"/>
        <v>44966325</v>
      </c>
      <c r="G18" s="7">
        <f t="shared" si="2"/>
        <v>45251730</v>
      </c>
      <c r="H18" s="7">
        <f t="shared" si="2"/>
        <v>-69734</v>
      </c>
      <c r="I18" s="7">
        <f t="shared" si="2"/>
        <v>-285405</v>
      </c>
      <c r="J18" s="7">
        <f t="shared" si="2"/>
        <v>1902890</v>
      </c>
      <c r="K18" s="7">
        <f t="shared" si="2"/>
        <v>46869215</v>
      </c>
      <c r="L18" s="7">
        <f t="shared" si="2"/>
        <v>0</v>
      </c>
    </row>
    <row r="21" spans="1:12" ht="15">
      <c r="A21" s="12" t="s">
        <v>30</v>
      </c>
      <c r="B21" s="13"/>
      <c r="C21" s="13"/>
      <c r="D21" s="13"/>
      <c r="E21" s="13"/>
      <c r="F21" s="13"/>
      <c r="G21" s="13"/>
      <c r="H21" s="13"/>
      <c r="I21" s="13"/>
    </row>
    <row r="22" spans="1:12">
      <c r="A22" s="10"/>
      <c r="B22" s="10"/>
      <c r="C22" s="10"/>
      <c r="D22" s="10"/>
      <c r="E22" s="10"/>
      <c r="F22" s="10"/>
      <c r="G22" s="10"/>
      <c r="H22" s="10"/>
      <c r="I22" s="10"/>
    </row>
    <row r="23" spans="1:12">
      <c r="A23" s="14" t="s">
        <v>1</v>
      </c>
      <c r="B23" s="15"/>
      <c r="C23" s="15"/>
      <c r="D23" s="15"/>
      <c r="E23" s="15"/>
      <c r="F23" s="15"/>
      <c r="G23" s="15"/>
      <c r="H23" s="15"/>
      <c r="I23" s="15"/>
    </row>
    <row r="24" spans="1:12" ht="13.5" thickBot="1">
      <c r="A24" s="10"/>
      <c r="B24" s="10"/>
      <c r="C24" s="10"/>
      <c r="D24" s="10"/>
      <c r="E24" s="10"/>
      <c r="F24" s="10"/>
      <c r="G24" s="10"/>
      <c r="H24" s="10"/>
      <c r="I24" s="10"/>
    </row>
    <row r="25" spans="1:12" ht="27.75" thickBot="1">
      <c r="A25" s="16"/>
      <c r="B25" s="16"/>
      <c r="C25" s="16"/>
      <c r="D25" s="1" t="s">
        <v>31</v>
      </c>
      <c r="E25" s="8" t="s">
        <v>32</v>
      </c>
      <c r="F25" s="8" t="s">
        <v>33</v>
      </c>
      <c r="G25" s="8" t="s">
        <v>34</v>
      </c>
      <c r="H25" s="8" t="s">
        <v>6</v>
      </c>
      <c r="I25" s="8" t="s">
        <v>7</v>
      </c>
      <c r="J25" s="8" t="s">
        <v>8</v>
      </c>
      <c r="K25" s="8" t="s">
        <v>9</v>
      </c>
      <c r="L25" s="8" t="s">
        <v>10</v>
      </c>
    </row>
    <row r="26" spans="1:12">
      <c r="A26" s="17" t="s">
        <v>11</v>
      </c>
      <c r="B26" s="17"/>
      <c r="C26" s="17"/>
      <c r="D26" s="17"/>
      <c r="E26" s="17"/>
      <c r="F26" s="17"/>
      <c r="G26" s="17"/>
      <c r="H26" s="17"/>
      <c r="I26" s="17"/>
    </row>
    <row r="27" spans="1:12">
      <c r="A27" s="2" t="s">
        <v>12</v>
      </c>
      <c r="B27" s="2" t="s">
        <v>12</v>
      </c>
      <c r="C27" s="2" t="s">
        <v>13</v>
      </c>
      <c r="D27" s="9">
        <f>MIN(I7,0)</f>
        <v>0</v>
      </c>
      <c r="E27" s="9">
        <v>14141100</v>
      </c>
      <c r="F27" s="3">
        <f t="shared" ref="F27:F32" si="3">D27+E27</f>
        <v>14141100</v>
      </c>
      <c r="G27" s="9">
        <v>14041800</v>
      </c>
      <c r="H27" s="3">
        <f t="shared" ref="H27:H32" si="4">E27-G27</f>
        <v>99300</v>
      </c>
      <c r="I27" s="3">
        <f t="shared" ref="I27:I32" si="5">F27-G27</f>
        <v>99300</v>
      </c>
      <c r="J27" s="9">
        <v>707055</v>
      </c>
      <c r="K27" s="3">
        <f t="shared" ref="K27:K32" si="6">F27+J27</f>
        <v>14848155</v>
      </c>
      <c r="L27" s="3">
        <f t="shared" ref="L27:L32" si="7">(K27-G27)*((K27-G27)&lt;0)</f>
        <v>0</v>
      </c>
    </row>
    <row r="28" spans="1:12">
      <c r="A28" s="2" t="s">
        <v>14</v>
      </c>
      <c r="B28" s="2" t="s">
        <v>14</v>
      </c>
      <c r="C28" s="2" t="s">
        <v>15</v>
      </c>
      <c r="D28" s="9">
        <f t="shared" ref="D28:D30" si="8">MIN(I8,0)</f>
        <v>-225995</v>
      </c>
      <c r="E28" s="9">
        <v>9343300</v>
      </c>
      <c r="F28" s="3">
        <f t="shared" si="3"/>
        <v>9117305</v>
      </c>
      <c r="G28" s="9">
        <v>9366000</v>
      </c>
      <c r="H28" s="3">
        <f t="shared" si="4"/>
        <v>-22700</v>
      </c>
      <c r="I28" s="3">
        <f t="shared" si="5"/>
        <v>-248695</v>
      </c>
      <c r="J28" s="9">
        <v>467165</v>
      </c>
      <c r="K28" s="9">
        <f t="shared" si="6"/>
        <v>9584470</v>
      </c>
      <c r="L28" s="9">
        <f t="shared" si="7"/>
        <v>0</v>
      </c>
    </row>
    <row r="29" spans="1:12">
      <c r="A29" s="2" t="s">
        <v>16</v>
      </c>
      <c r="B29" s="2" t="s">
        <v>16</v>
      </c>
      <c r="C29" s="2" t="s">
        <v>17</v>
      </c>
      <c r="D29" s="9">
        <f t="shared" si="8"/>
        <v>-387770</v>
      </c>
      <c r="E29" s="9">
        <v>10273800</v>
      </c>
      <c r="F29" s="3">
        <f t="shared" si="3"/>
        <v>9886030</v>
      </c>
      <c r="G29" s="9">
        <v>10335100</v>
      </c>
      <c r="H29" s="3">
        <f t="shared" si="4"/>
        <v>-61300</v>
      </c>
      <c r="I29" s="3">
        <f t="shared" si="5"/>
        <v>-449070</v>
      </c>
      <c r="J29" s="9">
        <v>513690</v>
      </c>
      <c r="K29" s="3">
        <f t="shared" si="6"/>
        <v>10399720</v>
      </c>
      <c r="L29" s="3">
        <f t="shared" si="7"/>
        <v>0</v>
      </c>
    </row>
    <row r="30" spans="1:12">
      <c r="A30" s="2" t="s">
        <v>18</v>
      </c>
      <c r="B30" s="2" t="s">
        <v>18</v>
      </c>
      <c r="C30" s="2" t="s">
        <v>19</v>
      </c>
      <c r="D30" s="9">
        <f t="shared" si="8"/>
        <v>-52982</v>
      </c>
      <c r="E30" s="9">
        <v>1190100</v>
      </c>
      <c r="F30" s="3">
        <f t="shared" si="3"/>
        <v>1137118</v>
      </c>
      <c r="G30" s="9">
        <v>1169200</v>
      </c>
      <c r="H30" s="3">
        <f t="shared" si="4"/>
        <v>20900</v>
      </c>
      <c r="I30" s="3">
        <f t="shared" si="5"/>
        <v>-32082</v>
      </c>
      <c r="J30" s="9">
        <v>59505</v>
      </c>
      <c r="K30" s="3">
        <f t="shared" si="6"/>
        <v>1196623</v>
      </c>
      <c r="L30" s="3">
        <f t="shared" si="7"/>
        <v>0</v>
      </c>
    </row>
    <row r="31" spans="1:12">
      <c r="A31" s="2" t="s">
        <v>25</v>
      </c>
      <c r="B31" s="2" t="s">
        <v>25</v>
      </c>
      <c r="C31" s="2" t="s">
        <v>35</v>
      </c>
      <c r="D31" s="9">
        <v>0</v>
      </c>
      <c r="E31" s="9">
        <v>1990000</v>
      </c>
      <c r="F31" s="3">
        <f t="shared" si="3"/>
        <v>1990000</v>
      </c>
      <c r="G31" s="9">
        <v>2030000</v>
      </c>
      <c r="H31" s="3">
        <f t="shared" si="4"/>
        <v>-40000</v>
      </c>
      <c r="I31" s="3">
        <f t="shared" si="5"/>
        <v>-40000</v>
      </c>
      <c r="J31" s="9">
        <v>99500</v>
      </c>
      <c r="K31" s="9">
        <f t="shared" si="6"/>
        <v>2089500</v>
      </c>
      <c r="L31" s="3">
        <f t="shared" si="7"/>
        <v>0</v>
      </c>
    </row>
    <row r="32" spans="1:12">
      <c r="A32" s="2" t="s">
        <v>20</v>
      </c>
      <c r="B32" s="2" t="s">
        <v>21</v>
      </c>
      <c r="C32" s="2" t="s">
        <v>22</v>
      </c>
      <c r="D32" s="9">
        <f>MIN(I11,0)</f>
        <v>-10125</v>
      </c>
      <c r="E32" s="9">
        <v>777588</v>
      </c>
      <c r="F32" s="9">
        <f t="shared" si="3"/>
        <v>767463</v>
      </c>
      <c r="G32" s="9">
        <v>778000</v>
      </c>
      <c r="H32" s="9">
        <f t="shared" si="4"/>
        <v>-412</v>
      </c>
      <c r="I32" s="9">
        <f t="shared" si="5"/>
        <v>-10537</v>
      </c>
      <c r="J32" s="9">
        <v>23327</v>
      </c>
      <c r="K32" s="9">
        <f t="shared" si="6"/>
        <v>790790</v>
      </c>
      <c r="L32" s="3">
        <f t="shared" si="7"/>
        <v>0</v>
      </c>
    </row>
    <row r="33" spans="1:12">
      <c r="A33" s="4"/>
      <c r="B33" s="4"/>
      <c r="C33" s="4" t="s">
        <v>23</v>
      </c>
      <c r="D33" s="5">
        <f t="shared" ref="D33:K33" si="9">SUM(D27:D32)</f>
        <v>-676872</v>
      </c>
      <c r="E33" s="5">
        <f t="shared" si="9"/>
        <v>37715888</v>
      </c>
      <c r="F33" s="5">
        <f t="shared" si="9"/>
        <v>37039016</v>
      </c>
      <c r="G33" s="5">
        <f t="shared" si="9"/>
        <v>37720100</v>
      </c>
      <c r="H33" s="5">
        <f t="shared" si="9"/>
        <v>-4212</v>
      </c>
      <c r="I33" s="5">
        <f t="shared" si="9"/>
        <v>-681084</v>
      </c>
      <c r="J33" s="5">
        <f t="shared" si="9"/>
        <v>1870242</v>
      </c>
      <c r="K33" s="5">
        <f t="shared" si="9"/>
        <v>38909258</v>
      </c>
      <c r="L33" s="5">
        <f>SUM(L27:L32)</f>
        <v>0</v>
      </c>
    </row>
    <row r="34" spans="1:12" ht="12.75" customHeight="1">
      <c r="A34" s="17" t="s">
        <v>24</v>
      </c>
      <c r="B34" s="17"/>
      <c r="C34" s="17"/>
      <c r="D34" s="17"/>
      <c r="E34" s="17"/>
      <c r="F34" s="17"/>
      <c r="G34" s="17"/>
      <c r="H34" s="17"/>
      <c r="I34" s="17"/>
    </row>
    <row r="35" spans="1:12" ht="12.75" customHeight="1">
      <c r="A35" s="2" t="s">
        <v>25</v>
      </c>
      <c r="B35" s="2" t="s">
        <v>25</v>
      </c>
      <c r="C35" s="2" t="s">
        <v>26</v>
      </c>
      <c r="D35" s="9">
        <f>MIN(I14,0)</f>
        <v>-69480</v>
      </c>
      <c r="E35" s="9">
        <v>1018600</v>
      </c>
      <c r="F35" s="9">
        <f t="shared" ref="F35" si="10">D35+E35</f>
        <v>949120</v>
      </c>
      <c r="G35" s="9">
        <v>1025800</v>
      </c>
      <c r="H35" s="3">
        <f>E35-G35</f>
        <v>-7200</v>
      </c>
      <c r="I35" s="3">
        <f>F35-G35</f>
        <v>-76680</v>
      </c>
      <c r="J35" s="9">
        <v>50930</v>
      </c>
      <c r="K35" s="3">
        <f>F35+J35</f>
        <v>1000050</v>
      </c>
      <c r="L35" s="3">
        <f>(K35-G35)*((K35-G35)&lt;0)</f>
        <v>-25750</v>
      </c>
    </row>
    <row r="36" spans="1:12">
      <c r="A36" s="2" t="s">
        <v>27</v>
      </c>
      <c r="B36" s="2" t="s">
        <v>27</v>
      </c>
      <c r="C36" s="2" t="s">
        <v>28</v>
      </c>
      <c r="D36" s="9">
        <f>MIN(I15,0)</f>
        <v>0</v>
      </c>
      <c r="E36" s="9">
        <v>8070800</v>
      </c>
      <c r="F36" s="9">
        <f>D36+E36</f>
        <v>8070800</v>
      </c>
      <c r="G36" s="9">
        <v>8070800</v>
      </c>
      <c r="H36" s="9">
        <f>E36-G36</f>
        <v>0</v>
      </c>
      <c r="I36" s="9">
        <f>F36-G36</f>
        <v>0</v>
      </c>
      <c r="J36" s="9">
        <v>0</v>
      </c>
      <c r="K36" s="3">
        <f>F36+J36</f>
        <v>8070800</v>
      </c>
      <c r="L36" s="3">
        <f>(K36-G36)*((K36-G36)&lt;0)</f>
        <v>0</v>
      </c>
    </row>
    <row r="37" spans="1:12">
      <c r="A37" s="4"/>
      <c r="B37" s="4"/>
      <c r="C37" s="4" t="s">
        <v>23</v>
      </c>
      <c r="D37" s="5">
        <f t="shared" ref="D37:K37" si="11">SUM(D35:D36)</f>
        <v>-69480</v>
      </c>
      <c r="E37" s="5">
        <f t="shared" si="11"/>
        <v>9089400</v>
      </c>
      <c r="F37" s="5">
        <f t="shared" si="11"/>
        <v>9019920</v>
      </c>
      <c r="G37" s="5">
        <f t="shared" si="11"/>
        <v>9096600</v>
      </c>
      <c r="H37" s="5">
        <f t="shared" si="11"/>
        <v>-7200</v>
      </c>
      <c r="I37" s="5">
        <f t="shared" si="11"/>
        <v>-76680</v>
      </c>
      <c r="J37" s="5">
        <f t="shared" si="11"/>
        <v>50930</v>
      </c>
      <c r="K37" s="5">
        <f t="shared" si="11"/>
        <v>9070850</v>
      </c>
      <c r="L37" s="5">
        <f>SUM(L35:L36)</f>
        <v>-25750</v>
      </c>
    </row>
    <row r="38" spans="1:12">
      <c r="A38" s="18"/>
      <c r="B38" s="18"/>
      <c r="C38" s="18"/>
      <c r="D38" s="18"/>
      <c r="E38" s="18"/>
      <c r="F38" s="18"/>
      <c r="G38" s="18"/>
      <c r="H38" s="18"/>
      <c r="I38" s="18"/>
    </row>
    <row r="39" spans="1:12" ht="13.5" thickBot="1">
      <c r="A39" s="6"/>
      <c r="B39" s="6"/>
      <c r="C39" s="6" t="s">
        <v>29</v>
      </c>
      <c r="D39" s="7">
        <f t="shared" ref="D39:K39" si="12">D33+D37</f>
        <v>-746352</v>
      </c>
      <c r="E39" s="7">
        <f t="shared" si="12"/>
        <v>46805288</v>
      </c>
      <c r="F39" s="7">
        <f t="shared" si="12"/>
        <v>46058936</v>
      </c>
      <c r="G39" s="7">
        <f t="shared" si="12"/>
        <v>46816700</v>
      </c>
      <c r="H39" s="7">
        <f t="shared" si="12"/>
        <v>-11412</v>
      </c>
      <c r="I39" s="7">
        <f t="shared" si="12"/>
        <v>-757764</v>
      </c>
      <c r="J39" s="7">
        <f t="shared" si="12"/>
        <v>1921172</v>
      </c>
      <c r="K39" s="7">
        <f t="shared" si="12"/>
        <v>47980108</v>
      </c>
      <c r="L39" s="7">
        <f>L33+L37</f>
        <v>-25750</v>
      </c>
    </row>
    <row r="42" spans="1:12" ht="15">
      <c r="A42" s="12" t="s">
        <v>36</v>
      </c>
      <c r="B42" s="13"/>
      <c r="C42" s="13"/>
      <c r="D42" s="13"/>
      <c r="E42" s="13"/>
      <c r="F42" s="13"/>
      <c r="G42" s="13"/>
      <c r="H42" s="13"/>
      <c r="I42" s="13"/>
    </row>
    <row r="43" spans="1:12">
      <c r="A43" s="10"/>
      <c r="B43" s="10"/>
      <c r="C43" s="10"/>
      <c r="D43" s="10"/>
      <c r="E43" s="10"/>
      <c r="F43" s="10"/>
      <c r="G43" s="10"/>
      <c r="H43" s="10"/>
      <c r="I43" s="10"/>
    </row>
    <row r="44" spans="1:12">
      <c r="A44" s="14" t="s">
        <v>1</v>
      </c>
      <c r="B44" s="15"/>
      <c r="C44" s="15"/>
      <c r="D44" s="15"/>
      <c r="E44" s="15"/>
      <c r="F44" s="15"/>
      <c r="G44" s="15"/>
      <c r="H44" s="15"/>
      <c r="I44" s="15"/>
    </row>
    <row r="45" spans="1:12" ht="13.5" thickBot="1">
      <c r="A45" s="10"/>
      <c r="B45" s="10"/>
      <c r="C45" s="10"/>
      <c r="D45" s="10"/>
      <c r="E45" s="10"/>
      <c r="F45" s="10"/>
      <c r="G45" s="10"/>
      <c r="H45" s="10"/>
      <c r="I45" s="10"/>
    </row>
    <row r="46" spans="1:12" ht="27.75" thickBot="1">
      <c r="A46" s="16"/>
      <c r="B46" s="16"/>
      <c r="C46" s="16"/>
      <c r="D46" s="1" t="s">
        <v>37</v>
      </c>
      <c r="E46" s="8" t="s">
        <v>38</v>
      </c>
      <c r="F46" s="8" t="s">
        <v>39</v>
      </c>
      <c r="G46" s="8" t="s">
        <v>40</v>
      </c>
      <c r="H46" s="8" t="s">
        <v>6</v>
      </c>
      <c r="I46" s="8" t="s">
        <v>7</v>
      </c>
    </row>
    <row r="47" spans="1:12">
      <c r="A47" s="17" t="s">
        <v>11</v>
      </c>
      <c r="B47" s="17"/>
      <c r="C47" s="17"/>
      <c r="D47" s="17"/>
      <c r="E47" s="17"/>
      <c r="F47" s="17"/>
      <c r="G47" s="17"/>
      <c r="H47" s="17"/>
      <c r="I47" s="17"/>
    </row>
    <row r="48" spans="1:12">
      <c r="A48" s="2" t="s">
        <v>12</v>
      </c>
      <c r="B48" s="2" t="s">
        <v>12</v>
      </c>
      <c r="C48" s="2" t="s">
        <v>13</v>
      </c>
      <c r="D48" s="9">
        <f t="shared" ref="D48:D53" si="13">MIN(I27,0)*(L27=0)</f>
        <v>0</v>
      </c>
      <c r="E48" s="9">
        <f>G48-D48</f>
        <v>13512300</v>
      </c>
      <c r="F48" s="3">
        <f t="shared" ref="F48:F53" si="14">D48+E48</f>
        <v>13512300</v>
      </c>
      <c r="G48" s="9">
        <v>13512300</v>
      </c>
      <c r="H48" s="3">
        <f t="shared" ref="H48:H53" si="15">E48-G48</f>
        <v>0</v>
      </c>
      <c r="I48" s="3">
        <f t="shared" ref="I48:I53" si="16">F48-G48</f>
        <v>0</v>
      </c>
    </row>
    <row r="49" spans="1:9">
      <c r="A49" s="2" t="s">
        <v>14</v>
      </c>
      <c r="B49" s="2" t="s">
        <v>14</v>
      </c>
      <c r="C49" s="2" t="s">
        <v>15</v>
      </c>
      <c r="D49" s="9">
        <f t="shared" si="13"/>
        <v>-248695</v>
      </c>
      <c r="E49" s="9">
        <f t="shared" ref="E49:E51" si="17">G49-D49</f>
        <v>8963495</v>
      </c>
      <c r="F49" s="3">
        <f t="shared" si="14"/>
        <v>8714800</v>
      </c>
      <c r="G49" s="9">
        <v>8714800</v>
      </c>
      <c r="H49" s="3">
        <f t="shared" si="15"/>
        <v>248695</v>
      </c>
      <c r="I49" s="3">
        <f t="shared" si="16"/>
        <v>0</v>
      </c>
    </row>
    <row r="50" spans="1:9">
      <c r="A50" s="2" t="s">
        <v>16</v>
      </c>
      <c r="B50" s="2" t="s">
        <v>16</v>
      </c>
      <c r="C50" s="2" t="s">
        <v>17</v>
      </c>
      <c r="D50" s="9">
        <f t="shared" si="13"/>
        <v>-449070</v>
      </c>
      <c r="E50" s="9">
        <f t="shared" si="17"/>
        <v>10890570</v>
      </c>
      <c r="F50" s="3">
        <f t="shared" si="14"/>
        <v>10441500</v>
      </c>
      <c r="G50" s="9">
        <v>10441500</v>
      </c>
      <c r="H50" s="3">
        <f t="shared" si="15"/>
        <v>449070</v>
      </c>
      <c r="I50" s="3">
        <f t="shared" si="16"/>
        <v>0</v>
      </c>
    </row>
    <row r="51" spans="1:9">
      <c r="A51" s="2" t="s">
        <v>18</v>
      </c>
      <c r="B51" s="2" t="s">
        <v>18</v>
      </c>
      <c r="C51" s="2" t="s">
        <v>19</v>
      </c>
      <c r="D51" s="9">
        <f t="shared" si="13"/>
        <v>-32082</v>
      </c>
      <c r="E51" s="9">
        <f t="shared" si="17"/>
        <v>1219682</v>
      </c>
      <c r="F51" s="3">
        <f t="shared" si="14"/>
        <v>1187600</v>
      </c>
      <c r="G51" s="9">
        <v>1187600</v>
      </c>
      <c r="H51" s="3">
        <f t="shared" si="15"/>
        <v>32082</v>
      </c>
      <c r="I51" s="3">
        <f t="shared" si="16"/>
        <v>0</v>
      </c>
    </row>
    <row r="52" spans="1:9">
      <c r="A52" s="2" t="s">
        <v>25</v>
      </c>
      <c r="B52" s="2" t="s">
        <v>25</v>
      </c>
      <c r="C52" s="2" t="s">
        <v>35</v>
      </c>
      <c r="D52" s="9">
        <f t="shared" si="13"/>
        <v>-40000</v>
      </c>
      <c r="E52" s="9">
        <f t="shared" ref="E52" si="18">G52-D52</f>
        <v>6170000</v>
      </c>
      <c r="F52" s="3">
        <f t="shared" si="14"/>
        <v>6130000</v>
      </c>
      <c r="G52" s="9">
        <v>6130000</v>
      </c>
      <c r="H52" s="3">
        <f t="shared" si="15"/>
        <v>40000</v>
      </c>
      <c r="I52" s="3">
        <f t="shared" si="16"/>
        <v>0</v>
      </c>
    </row>
    <row r="53" spans="1:9">
      <c r="A53" s="2" t="s">
        <v>20</v>
      </c>
      <c r="B53" s="2" t="s">
        <v>21</v>
      </c>
      <c r="C53" s="2" t="s">
        <v>22</v>
      </c>
      <c r="D53" s="9">
        <f t="shared" si="13"/>
        <v>-10537</v>
      </c>
      <c r="E53" s="9">
        <v>692000</v>
      </c>
      <c r="F53" s="9">
        <f t="shared" si="14"/>
        <v>681463</v>
      </c>
      <c r="G53" s="9">
        <v>692000</v>
      </c>
      <c r="H53" s="9">
        <f t="shared" si="15"/>
        <v>0</v>
      </c>
      <c r="I53" s="9">
        <f t="shared" si="16"/>
        <v>-10537</v>
      </c>
    </row>
    <row r="54" spans="1:9">
      <c r="A54" s="4"/>
      <c r="B54" s="4"/>
      <c r="C54" s="4" t="s">
        <v>23</v>
      </c>
      <c r="D54" s="5">
        <f t="shared" ref="D54:I54" si="19">SUM(D48:D53)</f>
        <v>-780384</v>
      </c>
      <c r="E54" s="5">
        <f t="shared" si="19"/>
        <v>41448047</v>
      </c>
      <c r="F54" s="5">
        <f t="shared" si="19"/>
        <v>40667663</v>
      </c>
      <c r="G54" s="5">
        <f t="shared" si="19"/>
        <v>40678200</v>
      </c>
      <c r="H54" s="5">
        <f t="shared" si="19"/>
        <v>769847</v>
      </c>
      <c r="I54" s="5">
        <f t="shared" si="19"/>
        <v>-10537</v>
      </c>
    </row>
    <row r="55" spans="1:9">
      <c r="A55" s="17" t="s">
        <v>24</v>
      </c>
      <c r="B55" s="17"/>
      <c r="C55" s="17"/>
      <c r="D55" s="17"/>
      <c r="E55" s="17"/>
      <c r="F55" s="17"/>
      <c r="G55" s="17"/>
      <c r="H55" s="17"/>
      <c r="I55" s="17"/>
    </row>
    <row r="56" spans="1:9">
      <c r="A56" s="2" t="s">
        <v>25</v>
      </c>
      <c r="B56" s="2" t="s">
        <v>25</v>
      </c>
      <c r="C56" s="2" t="s">
        <v>26</v>
      </c>
      <c r="D56" s="9">
        <f>MIN(I35,0)*(L35=0)</f>
        <v>0</v>
      </c>
      <c r="E56" s="9">
        <f t="shared" ref="E56" si="20">G56-D56</f>
        <v>1042100</v>
      </c>
      <c r="F56" s="3">
        <f>D56+E56</f>
        <v>1042100</v>
      </c>
      <c r="G56" s="9">
        <v>1042100</v>
      </c>
      <c r="H56" s="3">
        <f>E56-G56</f>
        <v>0</v>
      </c>
      <c r="I56" s="3">
        <f>F56-G56</f>
        <v>0</v>
      </c>
    </row>
    <row r="57" spans="1:9">
      <c r="A57" s="2" t="s">
        <v>27</v>
      </c>
      <c r="B57" s="2" t="s">
        <v>27</v>
      </c>
      <c r="C57" s="2" t="s">
        <v>28</v>
      </c>
      <c r="D57" s="9">
        <f>MIN(I36,0)*(L36=0)</f>
        <v>0</v>
      </c>
      <c r="E57" s="9">
        <v>8700200</v>
      </c>
      <c r="F57" s="9">
        <v>8700200</v>
      </c>
      <c r="G57" s="9">
        <v>8700200</v>
      </c>
      <c r="H57" s="3">
        <f>E57-G57</f>
        <v>0</v>
      </c>
      <c r="I57" s="3">
        <f>F57-G57</f>
        <v>0</v>
      </c>
    </row>
    <row r="58" spans="1:9">
      <c r="A58" s="4"/>
      <c r="B58" s="4"/>
      <c r="C58" s="4" t="s">
        <v>23</v>
      </c>
      <c r="D58" s="5">
        <f t="shared" ref="D58:I58" si="21">SUM(D56:D57)</f>
        <v>0</v>
      </c>
      <c r="E58" s="5">
        <f t="shared" si="21"/>
        <v>9742300</v>
      </c>
      <c r="F58" s="5">
        <f t="shared" si="21"/>
        <v>9742300</v>
      </c>
      <c r="G58" s="5">
        <f t="shared" si="21"/>
        <v>9742300</v>
      </c>
      <c r="H58" s="5">
        <f t="shared" si="21"/>
        <v>0</v>
      </c>
      <c r="I58" s="5">
        <f t="shared" si="21"/>
        <v>0</v>
      </c>
    </row>
    <row r="59" spans="1:9">
      <c r="A59" s="18"/>
      <c r="B59" s="18"/>
      <c r="C59" s="18"/>
      <c r="D59" s="18"/>
      <c r="E59" s="18"/>
      <c r="F59" s="18"/>
      <c r="G59" s="18"/>
      <c r="H59" s="18"/>
      <c r="I59" s="18"/>
    </row>
    <row r="60" spans="1:9" ht="13.5" thickBot="1">
      <c r="A60" s="6"/>
      <c r="B60" s="6"/>
      <c r="C60" s="6" t="s">
        <v>29</v>
      </c>
      <c r="D60" s="7">
        <f t="shared" ref="D60:I60" si="22">D54+D58</f>
        <v>-780384</v>
      </c>
      <c r="E60" s="7">
        <f t="shared" si="22"/>
        <v>51190347</v>
      </c>
      <c r="F60" s="7">
        <f t="shared" si="22"/>
        <v>50409963</v>
      </c>
      <c r="G60" s="7">
        <f t="shared" si="22"/>
        <v>50420500</v>
      </c>
      <c r="H60" s="7">
        <f t="shared" si="22"/>
        <v>769847</v>
      </c>
      <c r="I60" s="7">
        <f t="shared" si="22"/>
        <v>-10537</v>
      </c>
    </row>
  </sheetData>
  <mergeCells count="19">
    <mergeCell ref="A59:I59"/>
    <mergeCell ref="A34:I34"/>
    <mergeCell ref="A38:I38"/>
    <mergeCell ref="A42:I42"/>
    <mergeCell ref="A44:I44"/>
    <mergeCell ref="A46:C46"/>
    <mergeCell ref="A47:I47"/>
    <mergeCell ref="A55:I55"/>
    <mergeCell ref="A21:I21"/>
    <mergeCell ref="A23:I23"/>
    <mergeCell ref="A25:C25"/>
    <mergeCell ref="A26:I26"/>
    <mergeCell ref="J1:R1"/>
    <mergeCell ref="A17:I17"/>
    <mergeCell ref="A1:I1"/>
    <mergeCell ref="A3:I3"/>
    <mergeCell ref="A5:C5"/>
    <mergeCell ref="A6:I6"/>
    <mergeCell ref="A13:I13"/>
  </mergeCells>
  <phoneticPr fontId="5" type="noConversion"/>
  <pageMargins left="0.78740157480314965" right="0.78740157480314965" top="0.98425196850393704" bottom="0.78740157480314965" header="0.51181102362204722" footer="0.51181102362204722"/>
  <pageSetup paperSize="9" scale="90" orientation="landscape" r:id="rId1"/>
  <headerFooter scaleWithDoc="0" alignWithMargins="0">
    <oddFooter>&amp;C&amp;P (&amp;N)&amp;R&amp;KFF0000 &amp;K000000Bilaga 1 till Rapport&amp;KFF0000 &amp;K0000002020-02-10, VER 2020-2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4JXXJJFS64ZS-957833390-344</_dlc_DocId>
    <_dlc_DocIdUrl xmlns="465edb57-3a11-4ff8-9c43-7dc2da403828">
      <Url>https://sp.pensionsmyndigheten.se/ovr/ANSLAG/_layouts/15/DocIdRedir.aspx?ID=4JXXJJFS64ZS-957833390-344</Url>
      <Description>4JXXJJFS64ZS-957833390-344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70cc9aaf-3c20-4758-af7f-200ca945dcd1" ContentTypeId="0x010100502CDB7A0A91F2418536AA9171EEDEB53E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PM Rapport" ma:contentTypeID="0x010100502CDB7A0A91F2418536AA9171EEDEB53E00C01B8627A9A63544AE06C9A131F37BBD" ma:contentTypeVersion="18" ma:contentTypeDescription="" ma:contentTypeScope="" ma:versionID="32e2dd59aeaac4fff3643f5a6e0eca05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af0e5d94583ec14070ba66e202abe413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 minOccurs="0"/>
                <xsd:element ref="ns2:Dokumentstatus" minOccurs="0"/>
                <xsd:element ref="ns2:Sekretessmarkering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  <xsd:element ref="ns2:TaxCatchAll" minOccurs="0"/>
                <xsd:element ref="ns2:TaxCatchAllLabel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nillable="true" ma:displayName="Informationsklass" ma:default="Oklassificerad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 ma:readOnly="false">
      <xsd:simpleType>
        <xsd:restriction base="dms:Choice">
          <xsd:enumeration value="O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nillable="true" ma:displayName="Dokumentstatus" ma:default="UTKAST" ma:description="Ett dokument ska ha status utkast fram till att det godkänns av dokumentägaren." ma:format="Dropdown" ma:internalName="Dokumentstatus" ma:readOnly="false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_dlc_DocId" ma:index="10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3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22304C-A22E-47F5-8E4B-B2D6848623CC}"/>
</file>

<file path=customXml/itemProps2.xml><?xml version="1.0" encoding="utf-8"?>
<ds:datastoreItem xmlns:ds="http://schemas.openxmlformats.org/officeDocument/2006/customXml" ds:itemID="{301C5D6B-AE9E-400C-85D7-F1A53858429A}"/>
</file>

<file path=customXml/itemProps3.xml><?xml version="1.0" encoding="utf-8"?>
<ds:datastoreItem xmlns:ds="http://schemas.openxmlformats.org/officeDocument/2006/customXml" ds:itemID="{D7E65243-AEAD-4B3E-BA0D-DD2A312F284B}"/>
</file>

<file path=customXml/itemProps4.xml><?xml version="1.0" encoding="utf-8"?>
<ds:datastoreItem xmlns:ds="http://schemas.openxmlformats.org/officeDocument/2006/customXml" ds:itemID="{41D34EDA-6EC6-471E-8D88-D85BF9277707}"/>
</file>

<file path=customXml/itemProps5.xml><?xml version="1.0" encoding="utf-8"?>
<ds:datastoreItem xmlns:ds="http://schemas.openxmlformats.org/officeDocument/2006/customXml" ds:itemID="{463217E4-1E2E-4310-A927-DD3E1026CF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SFA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Granbom</dc:creator>
  <cp:keywords/>
  <dc:description/>
  <cp:lastModifiedBy>Markus Andersson</cp:lastModifiedBy>
  <cp:revision/>
  <dcterms:created xsi:type="dcterms:W3CDTF">2009-10-28T11:41:28Z</dcterms:created>
  <dcterms:modified xsi:type="dcterms:W3CDTF">2021-02-05T14:50:12Z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0x010100502CDB7A0A91F2418536AA9171EEDEB53E00C01B8627A9A63544AE06C9A131F37BBD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6a9614b8-10b8-4e06-b082-9d528ef1de84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